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원드라이브\OneDrive\인문정보수업\초상화 사업\네트워크 그래프\E028\backup20171123\"/>
    </mc:Choice>
  </mc:AlternateContent>
  <xr:revisionPtr revIDLastSave="461" documentId="68048ACC57B1FDE3826D3B2EC272AE21E56342B1" xr6:coauthVersionLast="24" xr6:coauthVersionMax="24" xr10:uidLastSave="{885B2973-9D5B-43F9-AEED-3B77D7F79A84}"/>
  <bookViews>
    <workbookView xWindow="0" yWindow="0" windowWidth="28770" windowHeight="2535" firstSheet="3" activeTab="4" xr2:uid="{BC68D78C-8CCA-4ADB-80B8-D2194641F915}"/>
  </bookViews>
  <sheets>
    <sheet name="범례 페이지" sheetId="7" r:id="rId1"/>
    <sheet name="네트워크 테이블 복사" sheetId="17" r:id="rId2"/>
    <sheet name="네트워크 그래프 분석" sheetId="18" r:id="rId3"/>
    <sheet name="객체뽑기" sheetId="1" r:id="rId4"/>
    <sheet name="관계정보 (2)" sheetId="19" r:id="rId5"/>
    <sheet name="시간정보" sheetId="12" r:id="rId6"/>
    <sheet name="공간정보" sheetId="14" r:id="rId7"/>
    <sheet name="관계어 한글팀" sheetId="10" r:id="rId8"/>
    <sheet name="네트워크 그래프 만들기" sheetId="5" r:id="rId9"/>
    <sheet name="전체 관계어 최신버젼" sheetId="9" r:id="rId10"/>
    <sheet name="링크조합" sheetId="13" r:id="rId11"/>
    <sheet name="참고문헌(입력)" sheetId="20" r:id="rId12"/>
    <sheet name="참고문헌 결과값" sheetId="21" r:id="rId13"/>
  </sheets>
  <externalReferences>
    <externalReference r:id="rId14"/>
  </externalReferences>
  <definedNames>
    <definedName name="_xlnm._FilterDatabase" localSheetId="3" hidden="1">객체뽑기!$B$1:$G$17</definedName>
    <definedName name="_xlnm._FilterDatabase" localSheetId="7" hidden="1">'관계어 한글팀'!$A$1:$M$148</definedName>
  </definedNames>
  <calcPr calcId="171027"/>
  <fileRecoveryPr autoRecover="0"/>
</workbook>
</file>

<file path=xl/calcChain.xml><?xml version="1.0" encoding="utf-8"?>
<calcChain xmlns="http://schemas.openxmlformats.org/spreadsheetml/2006/main">
  <c r="C93" i="5" l="1"/>
  <c r="B34" i="19"/>
  <c r="P34" i="19" s="1"/>
  <c r="B93" i="5" s="1"/>
  <c r="A34" i="19"/>
  <c r="O34" i="19" s="1"/>
  <c r="A93" i="5" s="1"/>
  <c r="I93" i="5" s="1"/>
  <c r="M34" i="19"/>
  <c r="C34" i="19" s="1"/>
  <c r="L34" i="19"/>
  <c r="K34" i="19"/>
  <c r="Q34" i="19" s="1"/>
  <c r="B28" i="13"/>
  <c r="C28" i="13" s="1"/>
  <c r="B29" i="13"/>
  <c r="C29" i="13" s="1"/>
  <c r="B30" i="13"/>
  <c r="C30" i="13" s="1"/>
  <c r="B31" i="13"/>
  <c r="C31" i="13" s="1"/>
  <c r="B32" i="13"/>
  <c r="C32" i="13" s="1"/>
  <c r="B33" i="13"/>
  <c r="C33" i="13" s="1"/>
  <c r="B34" i="13"/>
  <c r="C34" i="13" s="1"/>
  <c r="B35" i="13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B26" i="13" s="1"/>
  <c r="C26" i="13" s="1"/>
  <c r="D58" i="5" s="1"/>
  <c r="C59" i="5"/>
  <c r="B27" i="13" s="1"/>
  <c r="C27" i="13" s="1"/>
  <c r="D59" i="5" s="1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A34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A3" i="18"/>
  <c r="A4" i="18"/>
  <c r="A5" i="18"/>
  <c r="A6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B33" i="19"/>
  <c r="A33" i="19"/>
  <c r="B32" i="19"/>
  <c r="A32" i="19"/>
  <c r="B31" i="19"/>
  <c r="B30" i="19"/>
  <c r="A31" i="19"/>
  <c r="A30" i="19"/>
  <c r="B29" i="19"/>
  <c r="B28" i="19"/>
  <c r="A28" i="19"/>
  <c r="A29" i="19" s="1"/>
  <c r="B27" i="19"/>
  <c r="A27" i="19"/>
  <c r="B26" i="19"/>
  <c r="A26" i="19"/>
  <c r="B23" i="19"/>
  <c r="A23" i="19"/>
  <c r="B25" i="19"/>
  <c r="B24" i="19"/>
  <c r="A25" i="19"/>
  <c r="A24" i="19"/>
  <c r="B22" i="19"/>
  <c r="A22" i="19"/>
  <c r="A21" i="19"/>
  <c r="B20" i="19"/>
  <c r="A20" i="19"/>
  <c r="B19" i="19"/>
  <c r="A19" i="19"/>
  <c r="B18" i="19"/>
  <c r="A18" i="19"/>
  <c r="C28" i="1"/>
  <c r="F28" i="1"/>
  <c r="G28" i="1"/>
  <c r="B17" i="19"/>
  <c r="A17" i="19"/>
  <c r="B16" i="19"/>
  <c r="B15" i="19"/>
  <c r="B14" i="19"/>
  <c r="A16" i="19"/>
  <c r="A15" i="19"/>
  <c r="A14" i="19"/>
  <c r="B13" i="19"/>
  <c r="A13" i="19"/>
  <c r="A11" i="19"/>
  <c r="A7" i="19"/>
  <c r="B8" i="19" s="1"/>
  <c r="C27" i="1"/>
  <c r="F27" i="1"/>
  <c r="G27" i="1"/>
  <c r="B12" i="19" s="1"/>
  <c r="C26" i="1"/>
  <c r="F26" i="1"/>
  <c r="G26" i="1"/>
  <c r="A12" i="19" s="1"/>
  <c r="C25" i="1"/>
  <c r="F25" i="1"/>
  <c r="G25" i="1"/>
  <c r="B9" i="19" s="1"/>
  <c r="C24" i="1"/>
  <c r="F24" i="1"/>
  <c r="G24" i="1"/>
  <c r="A9" i="19" s="1"/>
  <c r="C23" i="1"/>
  <c r="F23" i="1"/>
  <c r="G23" i="1"/>
  <c r="B4" i="19"/>
  <c r="B5" i="19" s="1"/>
  <c r="R34" i="19" l="1"/>
  <c r="E34" i="19"/>
  <c r="A10" i="19"/>
  <c r="B11" i="19"/>
  <c r="A8" i="19"/>
  <c r="P33" i="19"/>
  <c r="B92" i="5" s="1"/>
  <c r="O33" i="19"/>
  <c r="A92" i="5" s="1"/>
  <c r="M33" i="19"/>
  <c r="C33" i="19" s="1"/>
  <c r="L33" i="19"/>
  <c r="K33" i="19"/>
  <c r="Q33" i="19" s="1"/>
  <c r="C92" i="5" s="1"/>
  <c r="P32" i="19"/>
  <c r="B91" i="5" s="1"/>
  <c r="O32" i="19"/>
  <c r="A91" i="5" s="1"/>
  <c r="M32" i="19"/>
  <c r="L32" i="19"/>
  <c r="K32" i="19"/>
  <c r="Q32" i="19" s="1"/>
  <c r="C91" i="5" s="1"/>
  <c r="C22" i="1"/>
  <c r="F22" i="1"/>
  <c r="G22" i="1"/>
  <c r="B10" i="19" s="1"/>
  <c r="E33" i="19" l="1"/>
  <c r="E32" i="19"/>
  <c r="C32" i="19"/>
  <c r="R32" i="19"/>
  <c r="R33" i="19"/>
  <c r="C21" i="1"/>
  <c r="F21" i="1"/>
  <c r="G21" i="1"/>
  <c r="P31" i="19"/>
  <c r="B90" i="5" s="1"/>
  <c r="O31" i="19"/>
  <c r="A90" i="5" s="1"/>
  <c r="M31" i="19"/>
  <c r="C31" i="19" s="1"/>
  <c r="L31" i="19"/>
  <c r="E31" i="19" s="1"/>
  <c r="K31" i="19"/>
  <c r="Q31" i="19" s="1"/>
  <c r="C90" i="5" s="1"/>
  <c r="P30" i="19"/>
  <c r="B89" i="5" s="1"/>
  <c r="O30" i="19"/>
  <c r="A89" i="5" s="1"/>
  <c r="M30" i="19"/>
  <c r="C30" i="19" s="1"/>
  <c r="L30" i="19"/>
  <c r="K30" i="19"/>
  <c r="Q30" i="19" s="1"/>
  <c r="C89" i="5" s="1"/>
  <c r="P29" i="19"/>
  <c r="B88" i="5" s="1"/>
  <c r="O29" i="19"/>
  <c r="A88" i="5" s="1"/>
  <c r="M29" i="19"/>
  <c r="C29" i="19" s="1"/>
  <c r="L29" i="19"/>
  <c r="K29" i="19"/>
  <c r="Q29" i="19" s="1"/>
  <c r="C88" i="5" s="1"/>
  <c r="P28" i="19"/>
  <c r="B87" i="5" s="1"/>
  <c r="O28" i="19"/>
  <c r="A87" i="5" s="1"/>
  <c r="M28" i="19"/>
  <c r="L28" i="19"/>
  <c r="K28" i="19"/>
  <c r="Q28" i="19" s="1"/>
  <c r="C87" i="5" s="1"/>
  <c r="P27" i="19"/>
  <c r="B86" i="5" s="1"/>
  <c r="O27" i="19"/>
  <c r="A86" i="5" s="1"/>
  <c r="M27" i="19"/>
  <c r="C27" i="19" s="1"/>
  <c r="L27" i="19"/>
  <c r="K27" i="19"/>
  <c r="P26" i="19"/>
  <c r="B85" i="5" s="1"/>
  <c r="O26" i="19"/>
  <c r="A85" i="5" s="1"/>
  <c r="M26" i="19"/>
  <c r="C26" i="19" s="1"/>
  <c r="L26" i="19"/>
  <c r="K26" i="19"/>
  <c r="Q26" i="19" s="1"/>
  <c r="C85" i="5" s="1"/>
  <c r="P25" i="19"/>
  <c r="B84" i="5" s="1"/>
  <c r="O25" i="19"/>
  <c r="A84" i="5" s="1"/>
  <c r="M25" i="19"/>
  <c r="C25" i="19" s="1"/>
  <c r="L25" i="19"/>
  <c r="K25" i="19"/>
  <c r="Q25" i="19" s="1"/>
  <c r="C84" i="5" s="1"/>
  <c r="P24" i="19"/>
  <c r="B83" i="5" s="1"/>
  <c r="O24" i="19"/>
  <c r="A83" i="5" s="1"/>
  <c r="M24" i="19"/>
  <c r="L24" i="19"/>
  <c r="K24" i="19"/>
  <c r="P23" i="19"/>
  <c r="B82" i="5" s="1"/>
  <c r="O23" i="19"/>
  <c r="A82" i="5" s="1"/>
  <c r="M23" i="19"/>
  <c r="C23" i="19" s="1"/>
  <c r="L23" i="19"/>
  <c r="K23" i="19"/>
  <c r="Q23" i="19" s="1"/>
  <c r="C82" i="5" s="1"/>
  <c r="P22" i="19"/>
  <c r="B81" i="5" s="1"/>
  <c r="O22" i="19"/>
  <c r="A81" i="5" s="1"/>
  <c r="M22" i="19"/>
  <c r="C22" i="19" s="1"/>
  <c r="L22" i="19"/>
  <c r="K22" i="19"/>
  <c r="Q22" i="19" s="1"/>
  <c r="C81" i="5" s="1"/>
  <c r="P21" i="19"/>
  <c r="B80" i="5" s="1"/>
  <c r="O21" i="19"/>
  <c r="A80" i="5" s="1"/>
  <c r="M21" i="19"/>
  <c r="L21" i="19"/>
  <c r="K21" i="19"/>
  <c r="Q21" i="19" s="1"/>
  <c r="C80" i="5" s="1"/>
  <c r="M20" i="19"/>
  <c r="L20" i="19"/>
  <c r="K20" i="19"/>
  <c r="Q20" i="19" s="1"/>
  <c r="C79" i="5" s="1"/>
  <c r="P19" i="19"/>
  <c r="B78" i="5" s="1"/>
  <c r="M19" i="19"/>
  <c r="C19" i="19" s="1"/>
  <c r="L19" i="19"/>
  <c r="K19" i="19"/>
  <c r="Q19" i="19" s="1"/>
  <c r="C78" i="5" s="1"/>
  <c r="M18" i="19"/>
  <c r="C18" i="19" s="1"/>
  <c r="L18" i="19"/>
  <c r="K18" i="19"/>
  <c r="Q18" i="19" s="1"/>
  <c r="C77" i="5" s="1"/>
  <c r="C18" i="1"/>
  <c r="F18" i="1"/>
  <c r="G18" i="1"/>
  <c r="C19" i="1"/>
  <c r="F19" i="1"/>
  <c r="G19" i="1"/>
  <c r="C20" i="1"/>
  <c r="F20" i="1"/>
  <c r="G20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" i="1"/>
  <c r="A2" i="18"/>
  <c r="Q24" i="19" l="1"/>
  <c r="C83" i="5" s="1"/>
  <c r="B7" i="18"/>
  <c r="Q27" i="19"/>
  <c r="C86" i="5" s="1"/>
  <c r="B8" i="18"/>
  <c r="E27" i="19"/>
  <c r="E23" i="19"/>
  <c r="E19" i="19"/>
  <c r="E22" i="19"/>
  <c r="E24" i="19"/>
  <c r="E26" i="19"/>
  <c r="E28" i="19"/>
  <c r="E30" i="19"/>
  <c r="E21" i="19"/>
  <c r="E20" i="19"/>
  <c r="E18" i="19"/>
  <c r="R29" i="19"/>
  <c r="R28" i="19"/>
  <c r="R27" i="19"/>
  <c r="R24" i="19"/>
  <c r="R21" i="19"/>
  <c r="R25" i="19"/>
  <c r="R22" i="19"/>
  <c r="R30" i="19"/>
  <c r="R23" i="19"/>
  <c r="R26" i="19"/>
  <c r="R31" i="19"/>
  <c r="C24" i="19"/>
  <c r="C28" i="19"/>
  <c r="C21" i="19"/>
  <c r="E25" i="19"/>
  <c r="E29" i="19"/>
  <c r="C20" i="19"/>
  <c r="G3" i="1"/>
  <c r="G4" i="1"/>
  <c r="A35" i="5" s="1"/>
  <c r="G5" i="1"/>
  <c r="G6" i="1"/>
  <c r="P18" i="19" s="1"/>
  <c r="B77" i="5" s="1"/>
  <c r="G7" i="1"/>
  <c r="G8" i="1"/>
  <c r="G9" i="1"/>
  <c r="G10" i="1"/>
  <c r="G11" i="1"/>
  <c r="G12" i="1"/>
  <c r="G13" i="1"/>
  <c r="G14" i="1"/>
  <c r="G15" i="1"/>
  <c r="G16" i="1"/>
  <c r="G17" i="1"/>
  <c r="G2" i="1"/>
  <c r="A4" i="19" s="1"/>
  <c r="B7" i="19" s="1"/>
  <c r="B6" i="19" l="1"/>
  <c r="A5" i="19"/>
  <c r="P20" i="19"/>
  <c r="B79" i="5" s="1"/>
  <c r="A6" i="19"/>
  <c r="O19" i="19"/>
  <c r="O20" i="19"/>
  <c r="A79" i="5" s="1"/>
  <c r="O18" i="19"/>
  <c r="A15" i="21"/>
  <c r="A12" i="21"/>
  <c r="A9" i="21"/>
  <c r="A8" i="21"/>
  <c r="A7" i="21"/>
  <c r="A6" i="21"/>
  <c r="A5" i="21"/>
  <c r="A2" i="21"/>
  <c r="F61" i="20"/>
  <c r="F60" i="20"/>
  <c r="F59" i="20"/>
  <c r="F58" i="20"/>
  <c r="F57" i="20"/>
  <c r="F56" i="20"/>
  <c r="F55" i="20"/>
  <c r="F54" i="20"/>
  <c r="F53" i="20"/>
  <c r="I41" i="20"/>
  <c r="H36" i="20"/>
  <c r="F32" i="20"/>
  <c r="F31" i="20"/>
  <c r="F30" i="20"/>
  <c r="F26" i="20"/>
  <c r="F25" i="20"/>
  <c r="F24" i="20"/>
  <c r="K16" i="20"/>
  <c r="K15" i="20"/>
  <c r="K14" i="20"/>
  <c r="K13" i="20"/>
  <c r="H3" i="20"/>
  <c r="R18" i="19" l="1"/>
  <c r="A77" i="5"/>
  <c r="R19" i="19"/>
  <c r="A78" i="5"/>
  <c r="R20" i="19"/>
  <c r="E35" i="19"/>
  <c r="O5" i="19" l="1"/>
  <c r="A64" i="5" s="1"/>
  <c r="P5" i="19"/>
  <c r="B64" i="5" s="1"/>
  <c r="O6" i="19"/>
  <c r="A65" i="5" s="1"/>
  <c r="P6" i="19"/>
  <c r="B65" i="5" s="1"/>
  <c r="O7" i="19"/>
  <c r="A66" i="5" s="1"/>
  <c r="P7" i="19"/>
  <c r="B66" i="5" s="1"/>
  <c r="O8" i="19"/>
  <c r="A67" i="5" s="1"/>
  <c r="P8" i="19"/>
  <c r="B67" i="5" s="1"/>
  <c r="O9" i="19"/>
  <c r="A68" i="5" s="1"/>
  <c r="P9" i="19"/>
  <c r="B68" i="5" s="1"/>
  <c r="O10" i="19"/>
  <c r="A69" i="5" s="1"/>
  <c r="P10" i="19"/>
  <c r="B69" i="5" s="1"/>
  <c r="O11" i="19"/>
  <c r="A70" i="5" s="1"/>
  <c r="P11" i="19"/>
  <c r="B70" i="5" s="1"/>
  <c r="O12" i="19"/>
  <c r="A71" i="5" s="1"/>
  <c r="P12" i="19"/>
  <c r="B71" i="5" s="1"/>
  <c r="O13" i="19"/>
  <c r="A72" i="5" s="1"/>
  <c r="P13" i="19"/>
  <c r="B72" i="5" s="1"/>
  <c r="O14" i="19"/>
  <c r="A73" i="5" s="1"/>
  <c r="P14" i="19"/>
  <c r="B73" i="5" s="1"/>
  <c r="O15" i="19"/>
  <c r="A74" i="5" s="1"/>
  <c r="P15" i="19"/>
  <c r="B74" i="5" s="1"/>
  <c r="O16" i="19"/>
  <c r="A75" i="5" s="1"/>
  <c r="P16" i="19"/>
  <c r="B75" i="5" s="1"/>
  <c r="O17" i="19"/>
  <c r="A76" i="5" s="1"/>
  <c r="P17" i="19"/>
  <c r="B76" i="5" s="1"/>
  <c r="P4" i="19"/>
  <c r="O4" i="19"/>
  <c r="A16" i="5" l="1"/>
  <c r="A17" i="5"/>
  <c r="A18" i="5"/>
  <c r="A19" i="5"/>
  <c r="A15" i="5"/>
  <c r="I85" i="5" l="1"/>
  <c r="B63" i="5"/>
  <c r="A63" i="5"/>
  <c r="B33" i="5"/>
  <c r="B2" i="13"/>
  <c r="C2" i="13" s="1"/>
  <c r="D34" i="5" s="1"/>
  <c r="B3" i="13"/>
  <c r="C3" i="13" s="1"/>
  <c r="D35" i="5" s="1"/>
  <c r="B4" i="13"/>
  <c r="C4" i="13" s="1"/>
  <c r="D36" i="5" s="1"/>
  <c r="B5" i="13"/>
  <c r="C5" i="13" s="1"/>
  <c r="D37" i="5" s="1"/>
  <c r="B6" i="13"/>
  <c r="C6" i="13" s="1"/>
  <c r="D38" i="5" s="1"/>
  <c r="B7" i="13"/>
  <c r="C7" i="13" s="1"/>
  <c r="D39" i="5" s="1"/>
  <c r="B8" i="13"/>
  <c r="C8" i="13" s="1"/>
  <c r="D40" i="5" s="1"/>
  <c r="B9" i="13"/>
  <c r="C9" i="13" s="1"/>
  <c r="D41" i="5" s="1"/>
  <c r="B10" i="13"/>
  <c r="C10" i="13" s="1"/>
  <c r="D42" i="5" s="1"/>
  <c r="B11" i="13"/>
  <c r="C11" i="13" s="1"/>
  <c r="D43" i="5" s="1"/>
  <c r="B12" i="13"/>
  <c r="C12" i="13" s="1"/>
  <c r="D44" i="5" s="1"/>
  <c r="B13" i="13"/>
  <c r="C13" i="13" s="1"/>
  <c r="D45" i="5" s="1"/>
  <c r="B14" i="13"/>
  <c r="C14" i="13" s="1"/>
  <c r="D46" i="5" s="1"/>
  <c r="B15" i="13"/>
  <c r="C15" i="13" s="1"/>
  <c r="D47" i="5" s="1"/>
  <c r="B16" i="13"/>
  <c r="C16" i="13" s="1"/>
  <c r="D48" i="5" s="1"/>
  <c r="B17" i="13"/>
  <c r="C17" i="13" s="1"/>
  <c r="D49" i="5" s="1"/>
  <c r="B18" i="13"/>
  <c r="C18" i="13" s="1"/>
  <c r="D50" i="5" s="1"/>
  <c r="B19" i="13"/>
  <c r="C19" i="13" s="1"/>
  <c r="D51" i="5" s="1"/>
  <c r="B20" i="13"/>
  <c r="C20" i="13" s="1"/>
  <c r="D52" i="5" s="1"/>
  <c r="B21" i="13"/>
  <c r="C21" i="13" s="1"/>
  <c r="D53" i="5" s="1"/>
  <c r="B22" i="13"/>
  <c r="C22" i="13" s="1"/>
  <c r="D54" i="5" s="1"/>
  <c r="B23" i="13"/>
  <c r="C23" i="13" s="1"/>
  <c r="D55" i="5" s="1"/>
  <c r="B24" i="13"/>
  <c r="C24" i="13" s="1"/>
  <c r="D56" i="5" s="1"/>
  <c r="B25" i="13"/>
  <c r="C25" i="13" s="1"/>
  <c r="D57" i="5" s="1"/>
  <c r="C33" i="5"/>
  <c r="B1" i="13" s="1"/>
  <c r="A33" i="5"/>
  <c r="I19" i="5"/>
  <c r="I18" i="5"/>
  <c r="I17" i="5"/>
  <c r="I16" i="5"/>
  <c r="I59" i="5" l="1"/>
  <c r="I90" i="5"/>
  <c r="I82" i="5"/>
  <c r="I78" i="5"/>
  <c r="I89" i="5"/>
  <c r="I77" i="5"/>
  <c r="I92" i="5"/>
  <c r="I88" i="5"/>
  <c r="I84" i="5"/>
  <c r="I80" i="5"/>
  <c r="I86" i="5"/>
  <c r="I81" i="5"/>
  <c r="I58" i="5"/>
  <c r="I91" i="5"/>
  <c r="I87" i="5"/>
  <c r="I83" i="5"/>
  <c r="I79" i="5"/>
  <c r="M17" i="19"/>
  <c r="L17" i="19"/>
  <c r="K17" i="19"/>
  <c r="M16" i="19"/>
  <c r="L16" i="19"/>
  <c r="E16" i="19" s="1"/>
  <c r="K16" i="19"/>
  <c r="M15" i="19"/>
  <c r="L15" i="19"/>
  <c r="K15" i="19"/>
  <c r="M14" i="19"/>
  <c r="L14" i="19"/>
  <c r="K14" i="19"/>
  <c r="B6" i="18" s="1"/>
  <c r="M13" i="19"/>
  <c r="C13" i="19" s="1"/>
  <c r="L13" i="19"/>
  <c r="K13" i="19"/>
  <c r="B5" i="18" s="1"/>
  <c r="M12" i="19"/>
  <c r="C12" i="19" s="1"/>
  <c r="L12" i="19"/>
  <c r="K12" i="19"/>
  <c r="M11" i="19"/>
  <c r="L11" i="19"/>
  <c r="K11" i="19"/>
  <c r="M10" i="19"/>
  <c r="L10" i="19"/>
  <c r="K10" i="19"/>
  <c r="M9" i="19"/>
  <c r="C9" i="19" s="1"/>
  <c r="L9" i="19"/>
  <c r="K9" i="19"/>
  <c r="M8" i="19"/>
  <c r="L8" i="19"/>
  <c r="E8" i="19" s="1"/>
  <c r="K8" i="19"/>
  <c r="M7" i="19"/>
  <c r="L7" i="19"/>
  <c r="K7" i="19"/>
  <c r="M6" i="19"/>
  <c r="L6" i="19"/>
  <c r="K6" i="19"/>
  <c r="B4" i="18" s="1"/>
  <c r="M5" i="19"/>
  <c r="C5" i="19" s="1"/>
  <c r="L5" i="19"/>
  <c r="K5" i="19"/>
  <c r="B3" i="18" s="1"/>
  <c r="M4" i="19"/>
  <c r="L4" i="19"/>
  <c r="K4" i="19"/>
  <c r="E3" i="19"/>
  <c r="E2" i="19"/>
  <c r="E10" i="19" l="1"/>
  <c r="E14" i="19"/>
  <c r="E7" i="19"/>
  <c r="E11" i="19"/>
  <c r="E15" i="19"/>
  <c r="E5" i="19"/>
  <c r="E9" i="19"/>
  <c r="E13" i="19"/>
  <c r="E17" i="19"/>
  <c r="E12" i="19"/>
  <c r="E6" i="19"/>
  <c r="Q5" i="19"/>
  <c r="A24" i="5"/>
  <c r="I24" i="5" s="1"/>
  <c r="Q9" i="19"/>
  <c r="A28" i="5"/>
  <c r="I28" i="5" s="1"/>
  <c r="Q7" i="19"/>
  <c r="A26" i="5"/>
  <c r="I26" i="5" s="1"/>
  <c r="Q11" i="19"/>
  <c r="Q15" i="19"/>
  <c r="Q4" i="19"/>
  <c r="C63" i="5" s="1"/>
  <c r="B2" i="18"/>
  <c r="A23" i="5" s="1"/>
  <c r="Q8" i="19"/>
  <c r="A27" i="5"/>
  <c r="I27" i="5" s="1"/>
  <c r="Q12" i="19"/>
  <c r="Q16" i="19"/>
  <c r="Q6" i="19"/>
  <c r="A25" i="5"/>
  <c r="I25" i="5" s="1"/>
  <c r="Q10" i="19"/>
  <c r="A29" i="5"/>
  <c r="I29" i="5" s="1"/>
  <c r="Q14" i="19"/>
  <c r="Q13" i="19"/>
  <c r="Q17" i="19"/>
  <c r="R8" i="19"/>
  <c r="C4" i="19"/>
  <c r="E4" i="19"/>
  <c r="R12" i="19"/>
  <c r="R16" i="19"/>
  <c r="R13" i="19"/>
  <c r="C16" i="19"/>
  <c r="R5" i="19"/>
  <c r="R4" i="19"/>
  <c r="R10" i="19"/>
  <c r="R6" i="19"/>
  <c r="R14" i="19"/>
  <c r="C8" i="19"/>
  <c r="R11" i="19"/>
  <c r="R17" i="19"/>
  <c r="R7" i="19"/>
  <c r="R9" i="19"/>
  <c r="R15" i="19"/>
  <c r="C6" i="19"/>
  <c r="C10" i="19"/>
  <c r="C14" i="19"/>
  <c r="C7" i="19"/>
  <c r="C11" i="19"/>
  <c r="C15" i="19"/>
  <c r="C17" i="19"/>
  <c r="C73" i="5" l="1"/>
  <c r="I73" i="5" s="1"/>
  <c r="C70" i="5"/>
  <c r="I70" i="5" s="1"/>
  <c r="C75" i="5"/>
  <c r="I75" i="5" s="1"/>
  <c r="C76" i="5"/>
  <c r="I76" i="5" s="1"/>
  <c r="C69" i="5"/>
  <c r="I69" i="5" s="1"/>
  <c r="C71" i="5"/>
  <c r="I71" i="5" s="1"/>
  <c r="C66" i="5"/>
  <c r="I66" i="5" s="1"/>
  <c r="C64" i="5"/>
  <c r="I64" i="5" s="1"/>
  <c r="C72" i="5"/>
  <c r="I72" i="5" s="1"/>
  <c r="C74" i="5"/>
  <c r="I74" i="5" s="1"/>
  <c r="C65" i="5"/>
  <c r="I65" i="5" s="1"/>
  <c r="C67" i="5"/>
  <c r="I67" i="5" s="1"/>
  <c r="C68" i="5"/>
  <c r="I68" i="5" s="1"/>
  <c r="D2" i="14"/>
  <c r="D3" i="14"/>
  <c r="D4" i="14"/>
  <c r="D5" i="14"/>
  <c r="D6" i="14"/>
  <c r="H3" i="10" l="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2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76" i="10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2" i="10"/>
  <c r="C1" i="13" l="1"/>
  <c r="D33" i="5" s="1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63" i="5" l="1"/>
  <c r="I33" i="5"/>
  <c r="I23" i="5"/>
  <c r="I15" i="5"/>
  <c r="I11" i="5"/>
  <c r="I10" i="5"/>
  <c r="A21" i="5"/>
  <c r="I21" i="5" s="1"/>
  <c r="A9" i="5" l="1"/>
  <c r="I9" i="5" s="1"/>
  <c r="A13" i="5"/>
  <c r="I13" i="5" s="1"/>
  <c r="D2" i="12" l="1"/>
  <c r="D3" i="12"/>
  <c r="D4" i="12"/>
  <c r="D6" i="12"/>
  <c r="C2" i="1" l="1"/>
  <c r="C11" i="1" l="1"/>
  <c r="C12" i="1"/>
  <c r="C13" i="1"/>
  <c r="C14" i="1"/>
  <c r="C15" i="1"/>
  <c r="C16" i="1"/>
  <c r="C17" i="1"/>
  <c r="C3" i="1" l="1"/>
  <c r="C4" i="1"/>
  <c r="C5" i="1"/>
  <c r="C6" i="1"/>
  <c r="C7" i="1"/>
  <c r="C8" i="1"/>
  <c r="C9" i="1"/>
  <c r="C10" i="1"/>
  <c r="C2" i="7"/>
  <c r="A95" i="5"/>
  <c r="I95" i="5" s="1"/>
  <c r="A61" i="5"/>
  <c r="I61" i="5" s="1"/>
  <c r="A31" i="5"/>
  <c r="I31" i="5" s="1"/>
  <c r="A5" i="12" l="1"/>
  <c r="D5" i="12" s="1"/>
</calcChain>
</file>

<file path=xl/sharedStrings.xml><?xml version="1.0" encoding="utf-8"?>
<sst xmlns="http://schemas.openxmlformats.org/spreadsheetml/2006/main" count="1655" uniqueCount="808">
  <si>
    <t>긁어서 쓰세요</t>
    <phoneticPr fontId="2" type="noConversion"/>
  </si>
  <si>
    <t>카피 복사</t>
    <phoneticPr fontId="2" type="noConversion"/>
  </si>
  <si>
    <t>수식 페이지</t>
    <phoneticPr fontId="2" type="noConversion"/>
  </si>
  <si>
    <t>입력 페이지</t>
    <phoneticPr fontId="2" type="noConversion"/>
  </si>
  <si>
    <t>객체번호</t>
    <phoneticPr fontId="2" type="noConversion"/>
  </si>
  <si>
    <t>객체</t>
    <phoneticPr fontId="2" type="noConversion"/>
  </si>
  <si>
    <t>디스플레이</t>
    <phoneticPr fontId="2" type="noConversion"/>
  </si>
  <si>
    <t>클래스</t>
  </si>
  <si>
    <t>시간</t>
    <phoneticPr fontId="2" type="noConversion"/>
  </si>
  <si>
    <t>개념 클래스</t>
    <phoneticPr fontId="2" type="noConversion"/>
  </si>
  <si>
    <t xml:space="preserve">온톨로지 개념 </t>
    <phoneticPr fontId="2" type="noConversion"/>
  </si>
  <si>
    <t>알파벳</t>
    <phoneticPr fontId="2" type="noConversion"/>
  </si>
  <si>
    <t>인물</t>
    <phoneticPr fontId="2" type="noConversion"/>
  </si>
  <si>
    <t>H</t>
    <phoneticPr fontId="2" type="noConversion"/>
  </si>
  <si>
    <t>단체</t>
    <phoneticPr fontId="2" type="noConversion"/>
  </si>
  <si>
    <t>G</t>
    <phoneticPr fontId="2" type="noConversion"/>
  </si>
  <si>
    <t>사건</t>
    <phoneticPr fontId="2" type="noConversion"/>
  </si>
  <si>
    <t>A</t>
    <phoneticPr fontId="2" type="noConversion"/>
  </si>
  <si>
    <t>장소</t>
    <phoneticPr fontId="2" type="noConversion"/>
  </si>
  <si>
    <t>P</t>
    <phoneticPr fontId="2" type="noConversion"/>
  </si>
  <si>
    <t>유적</t>
    <phoneticPr fontId="2" type="noConversion"/>
  </si>
  <si>
    <t>R</t>
    <phoneticPr fontId="2" type="noConversion"/>
  </si>
  <si>
    <t>문헌</t>
    <phoneticPr fontId="2" type="noConversion"/>
  </si>
  <si>
    <t>D</t>
    <phoneticPr fontId="2" type="noConversion"/>
  </si>
  <si>
    <t>물품</t>
    <phoneticPr fontId="2" type="noConversion"/>
  </si>
  <si>
    <t>C</t>
    <phoneticPr fontId="2" type="noConversion"/>
  </si>
  <si>
    <t>개념</t>
    <phoneticPr fontId="2" type="noConversion"/>
  </si>
  <si>
    <t>O</t>
    <phoneticPr fontId="2" type="noConversion"/>
  </si>
  <si>
    <t xml:space="preserve"> 항목A</t>
    <phoneticPr fontId="2" type="noConversion"/>
  </si>
  <si>
    <t>항모B</t>
    <phoneticPr fontId="2" type="noConversion"/>
  </si>
  <si>
    <t>관계</t>
    <phoneticPr fontId="2" type="noConversion"/>
  </si>
  <si>
    <t>비고(시간)</t>
    <phoneticPr fontId="2" type="noConversion"/>
  </si>
  <si>
    <t>태이블 조합</t>
    <phoneticPr fontId="2" type="noConversion"/>
  </si>
  <si>
    <t>항목A2</t>
    <phoneticPr fontId="2" type="noConversion"/>
  </si>
  <si>
    <t>항목B2</t>
    <phoneticPr fontId="2" type="noConversion"/>
  </si>
  <si>
    <t>관계도 조합</t>
    <phoneticPr fontId="2" type="noConversion"/>
  </si>
  <si>
    <t>알파1</t>
    <phoneticPr fontId="2" type="noConversion"/>
  </si>
  <si>
    <t>알파2</t>
    <phoneticPr fontId="2" type="noConversion"/>
  </si>
  <si>
    <t>그래프 Link 조합</t>
    <phoneticPr fontId="2" type="noConversion"/>
  </si>
  <si>
    <t>{|class="wikitable sortable"</t>
  </si>
  <si>
    <t>! 항목A !! 항목B !! 관계 !! 비고</t>
    <phoneticPr fontId="2" type="noConversion"/>
  </si>
  <si>
    <t>|-</t>
    <phoneticPr fontId="2" type="noConversion"/>
  </si>
  <si>
    <t>A는</t>
    <phoneticPr fontId="2" type="noConversion"/>
  </si>
  <si>
    <t>|}</t>
  </si>
  <si>
    <t>head1</t>
    <phoneticPr fontId="2" type="noConversion"/>
  </si>
  <si>
    <t>#Project</t>
    <phoneticPr fontId="2" type="noConversion"/>
  </si>
  <si>
    <t>head2</t>
    <phoneticPr fontId="2" type="noConversion"/>
  </si>
  <si>
    <t>h1</t>
    <phoneticPr fontId="2" type="noConversion"/>
  </si>
  <si>
    <t>head3</t>
    <phoneticPr fontId="2" type="noConversion"/>
  </si>
  <si>
    <t>#Class</t>
    <phoneticPr fontId="2" type="noConversion"/>
  </si>
  <si>
    <t>head4</t>
    <phoneticPr fontId="2" type="noConversion"/>
  </si>
  <si>
    <t>#Relation</t>
    <phoneticPr fontId="2" type="noConversion"/>
  </si>
  <si>
    <t>head5</t>
    <phoneticPr fontId="2" type="noConversion"/>
  </si>
  <si>
    <t>#Nodes</t>
    <phoneticPr fontId="2" type="noConversion"/>
  </si>
  <si>
    <t>head6</t>
    <phoneticPr fontId="2" type="noConversion"/>
  </si>
  <si>
    <t>#Links</t>
    <phoneticPr fontId="2" type="noConversion"/>
  </si>
  <si>
    <t>head7</t>
    <phoneticPr fontId="2" type="noConversion"/>
  </si>
  <si>
    <t>#End</t>
    <phoneticPr fontId="2" type="noConversion"/>
  </si>
  <si>
    <t>클래스 목록</t>
    <phoneticPr fontId="2" type="noConversion"/>
  </si>
  <si>
    <t>클래스 컬러</t>
    <phoneticPr fontId="2" type="noConversion"/>
  </si>
  <si>
    <t>클래스 모양</t>
    <phoneticPr fontId="2" type="noConversion"/>
  </si>
  <si>
    <t>클래스 노드 표시(1, 0)</t>
    <phoneticPr fontId="2" type="noConversion"/>
  </si>
  <si>
    <t>관계목록</t>
    <phoneticPr fontId="2" type="noConversion"/>
  </si>
  <si>
    <t>관계 컬러</t>
    <phoneticPr fontId="2" type="noConversion"/>
  </si>
  <si>
    <t>선종류</t>
    <phoneticPr fontId="2" type="noConversion"/>
  </si>
  <si>
    <t>관계 노드 표시(1, 0)</t>
    <phoneticPr fontId="2" type="noConversion"/>
  </si>
  <si>
    <t>클래스 알파</t>
    <phoneticPr fontId="2" type="noConversion"/>
  </si>
  <si>
    <t>노드 이름</t>
    <phoneticPr fontId="2" type="noConversion"/>
  </si>
  <si>
    <t>주소</t>
    <phoneticPr fontId="2" type="noConversion"/>
  </si>
  <si>
    <t>미디어 표시(1, 0)</t>
    <phoneticPr fontId="2" type="noConversion"/>
  </si>
  <si>
    <t>관계어</t>
    <phoneticPr fontId="2" type="noConversion"/>
  </si>
  <si>
    <t>유물</t>
    <phoneticPr fontId="2" type="noConversion"/>
  </si>
  <si>
    <t>U</t>
    <phoneticPr fontId="2" type="noConversion"/>
  </si>
  <si>
    <t>No.</t>
  </si>
  <si>
    <t>Main property</t>
  </si>
  <si>
    <t>Sub-property</t>
  </si>
  <si>
    <t>Derived property 1</t>
  </si>
  <si>
    <t>Derived property 2</t>
  </si>
  <si>
    <t>Inverse property</t>
  </si>
  <si>
    <t>Example</t>
  </si>
  <si>
    <t>Notes</t>
  </si>
  <si>
    <t>A dcterms:creator B</t>
  </si>
  <si>
    <t>'</t>
  </si>
  <si>
    <r>
      <t>도산십이곡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이황</t>
    </r>
  </si>
  <si>
    <t>창작자로서의 권위를 인정받는 저작자</t>
  </si>
  <si>
    <t>A ekc:writer B</t>
  </si>
  <si>
    <r>
      <t>김언경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장흥 보림사 보조선사탑비</t>
    </r>
  </si>
  <si>
    <t>저술; 비문 지음</t>
  </si>
  <si>
    <t>A ekc:calligrapher B</t>
  </si>
  <si>
    <r>
      <t>김원(신라)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장흥 보림사 보조선사탑비</t>
    </r>
  </si>
  <si>
    <t>서예가. 비문/편액/제액</t>
  </si>
  <si>
    <t>A ekc:inscriber B</t>
  </si>
  <si>
    <t>비문 새김</t>
  </si>
  <si>
    <t>A ekc:translator B</t>
  </si>
  <si>
    <r>
      <t>태교신기언해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유희</t>
    </r>
  </si>
  <si>
    <t>번역자; 언해자.</t>
  </si>
  <si>
    <t>A ekc:annotator B</t>
  </si>
  <si>
    <r>
      <t>용비어천가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성삼문</t>
    </r>
  </si>
  <si>
    <t>주석자</t>
  </si>
  <si>
    <t>A ekc:founder B</t>
  </si>
  <si>
    <r>
      <t>현대미술가협회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하인두</t>
    </r>
  </si>
  <si>
    <t>기관/단체/장소 설립자. 권위로써 무엇을 만들도록 함.</t>
  </si>
  <si>
    <t>A ekc:constructor B</t>
  </si>
  <si>
    <r>
      <t>소양강댐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현대건설</t>
    </r>
  </si>
  <si>
    <t>건축을 지휘</t>
  </si>
  <si>
    <t>A ekc:reconstructor B</t>
  </si>
  <si>
    <r>
      <t>백마산성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강감찬</t>
    </r>
  </si>
  <si>
    <t>수축(修築)을 지휘</t>
  </si>
  <si>
    <t>A ekc:renovator B</t>
  </si>
  <si>
    <r>
      <t>고성 유점사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유정</t>
    </r>
  </si>
  <si>
    <t>중창·중건 추진</t>
  </si>
  <si>
    <t>A dcterms:contributor B</t>
  </si>
  <si>
    <r>
      <t>장흥 보림사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신라 헌강왕</t>
    </r>
  </si>
  <si>
    <t>기여자</t>
  </si>
  <si>
    <t>A dcterms:publisher B</t>
  </si>
  <si>
    <r>
      <t>어제계주윤음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교서관</t>
    </r>
  </si>
  <si>
    <t>필사/간행/중간/영인</t>
  </si>
  <si>
    <t>A dcterms:rightsHolder B</t>
  </si>
  <si>
    <r>
      <t>세종대왕 표준영정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운보문화재단</t>
    </r>
  </si>
  <si>
    <t>저작권 보유자</t>
  </si>
  <si>
    <t>A ekc:hasWife B</t>
  </si>
  <si>
    <t>A ekc:isHusbandOf B</t>
  </si>
  <si>
    <t>B ekc:isWifeOf A</t>
  </si>
  <si>
    <t>B ekc:hasHusband A</t>
  </si>
  <si>
    <r>
      <t>사도세자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혜경궁 홍씨</t>
    </r>
  </si>
  <si>
    <t>처</t>
  </si>
  <si>
    <t>A ekc:hasConcubine B</t>
  </si>
  <si>
    <t>B ekc:isConcubineOf A</t>
  </si>
  <si>
    <t>첩</t>
  </si>
  <si>
    <t>A ekc:hasSon B</t>
  </si>
  <si>
    <t>A ekc:isFatherOf B</t>
  </si>
  <si>
    <t>B ekc:isSonOf A</t>
  </si>
  <si>
    <t>B ekc:hasFather A</t>
  </si>
  <si>
    <r>
      <t>김주국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김광찬</t>
    </r>
  </si>
  <si>
    <t>부자관계</t>
  </si>
  <si>
    <t>A ekc:isMotherOf B</t>
  </si>
  <si>
    <t>B ekc:hasMother A</t>
  </si>
  <si>
    <r>
      <t>혜경궁 홍씨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조선 정조</t>
    </r>
  </si>
  <si>
    <t>모자관계</t>
  </si>
  <si>
    <t>A ekc:hasDaughter B</t>
  </si>
  <si>
    <t>B ekc:isDaughterOf A</t>
  </si>
  <si>
    <r>
      <t>장흥효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장계향</t>
    </r>
  </si>
  <si>
    <t>부녀관계</t>
  </si>
  <si>
    <t>모녀관계</t>
  </si>
  <si>
    <t>A ekc:hasAdoptedHeir B</t>
  </si>
  <si>
    <t>B ekc:isAdoptedHeirOf A</t>
  </si>
  <si>
    <r>
      <t>윤이석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윤두서</t>
    </r>
  </si>
  <si>
    <t>양자(특히 상속목적)</t>
  </si>
  <si>
    <t>A ekc:hasBrother B</t>
  </si>
  <si>
    <r>
      <t>조선 세종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효령대군</t>
    </r>
  </si>
  <si>
    <t>형제</t>
  </si>
  <si>
    <t>A ekc:hasSister B</t>
  </si>
  <si>
    <t>자매</t>
  </si>
  <si>
    <t>A ekc:hasFatherInLaw B</t>
  </si>
  <si>
    <t>장인; 시아버지</t>
  </si>
  <si>
    <t>A ekc:hasMotherInLaw</t>
  </si>
  <si>
    <t>장모; 시어머니</t>
  </si>
  <si>
    <t>A ekc:hasSonInLaw B</t>
  </si>
  <si>
    <t>사위</t>
  </si>
  <si>
    <t>A ekc:hasDaughterInLaw B</t>
  </si>
  <si>
    <t>며느리</t>
  </si>
  <si>
    <t>A ekc:hasDescendant B</t>
  </si>
  <si>
    <t>A ekc:isAncestorOf B</t>
  </si>
  <si>
    <t>B ekc:isDescendantOf A</t>
  </si>
  <si>
    <t>B ekc:hasAncestor A</t>
  </si>
  <si>
    <r>
      <t>김성일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김주국</t>
    </r>
  </si>
  <si>
    <t>세대 불특정 선조-후손 관계</t>
  </si>
  <si>
    <t>A ekc:isLineageKinOf B</t>
  </si>
  <si>
    <t>직계친족</t>
  </si>
  <si>
    <t>A ekc:isAffinalKinOf B</t>
  </si>
  <si>
    <t>인척(혼인으로 맺어진 친척)</t>
  </si>
  <si>
    <t>A ekc:hasDisciple B</t>
  </si>
  <si>
    <t>A ekc:isMasterOf B</t>
  </si>
  <si>
    <t>B ekc:isDiscipleOf A</t>
  </si>
  <si>
    <t>B ekc:hasMaster A</t>
  </si>
  <si>
    <r>
      <t>이황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김성일</t>
    </r>
  </si>
  <si>
    <t>스승-제자 관계</t>
  </si>
  <si>
    <t>A ekc:hasOwner B</t>
  </si>
  <si>
    <t>B ekc:isOwnerOf A</t>
  </si>
  <si>
    <r>
      <t>일복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윤두서</t>
    </r>
  </si>
  <si>
    <t>노비-주인 관계</t>
  </si>
  <si>
    <t>A ekc:hasSubject B</t>
  </si>
  <si>
    <t>B ekc:isSubjectOf A</t>
  </si>
  <si>
    <r>
      <t>고려 우왕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최영</t>
    </r>
  </si>
  <si>
    <t>임금-신하</t>
  </si>
  <si>
    <t>A ekc:wasOrdainedBy B</t>
  </si>
  <si>
    <r>
      <t>수철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윤법</t>
    </r>
  </si>
  <si>
    <t>계를 받았다(승려 간)</t>
  </si>
  <si>
    <t>A foaf:knows B</t>
  </si>
  <si>
    <r>
      <t>신숙주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성삼문</t>
    </r>
  </si>
  <si>
    <t>일반적인 교유관계</t>
  </si>
  <si>
    <t>A ekc:isFellowOf B</t>
  </si>
  <si>
    <t>동문수학/동류</t>
  </si>
  <si>
    <t>A ekc:hasOldName B</t>
  </si>
  <si>
    <t>B ekc:isOldNameOf A</t>
  </si>
  <si>
    <r>
      <t>대우중공업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한국기계공업</t>
    </r>
  </si>
  <si>
    <t>구 명칭; 전신(前身)</t>
  </si>
  <si>
    <t>A ekc:isNamesakeOf B</t>
  </si>
  <si>
    <r>
      <t>홍무정운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홍무제</t>
    </r>
  </si>
  <si>
    <t>명확하게 B의 이름을 따온 경우.</t>
  </si>
  <si>
    <t>A ekc:isSteleOf B</t>
  </si>
  <si>
    <r>
      <t>장흥 보림사 보조선사탑비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체징</t>
    </r>
  </si>
  <si>
    <t>인물·사건의 기념비</t>
  </si>
  <si>
    <t>A ekc:isStupaOf B</t>
  </si>
  <si>
    <r>
      <t>장흥 보림사 보조선사탑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체징</t>
    </r>
  </si>
  <si>
    <t>승탑</t>
  </si>
  <si>
    <t>A ekc:isEnshrinedIn B</t>
  </si>
  <si>
    <r>
      <t>이순신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현충사</t>
    </r>
  </si>
  <si>
    <t>배향</t>
  </si>
  <si>
    <t>A edm:currentLocation B</t>
  </si>
  <si>
    <r>
      <t>고성 유점사 종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고성 보현사</t>
    </r>
  </si>
  <si>
    <t>현재 소장처</t>
  </si>
  <si>
    <t>A edm:formerLocation B</t>
  </si>
  <si>
    <r>
      <t>고성 유점사 종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고성 유점사</t>
    </r>
  </si>
  <si>
    <t>과거 소장처</t>
  </si>
  <si>
    <t>A dcterms:provenance B</t>
  </si>
  <si>
    <r>
      <t>왕오천축국전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돈황석굴</t>
    </r>
  </si>
  <si>
    <t>출처; 원 소장처; 발견·발굴 장소</t>
  </si>
  <si>
    <t>A ekc:administrates B</t>
  </si>
  <si>
    <r>
      <t>가례도감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가례</t>
    </r>
  </si>
  <si>
    <t>의례·제도에서의 주관행위</t>
  </si>
  <si>
    <t>A ekc:participates B</t>
  </si>
  <si>
    <r>
      <t>백관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아헌례</t>
    </r>
  </si>
  <si>
    <t>의례·제도에 참여</t>
  </si>
  <si>
    <t>A ekc:documents B</t>
  </si>
  <si>
    <t>B ekc:isDocumentedIn A</t>
  </si>
  <si>
    <r>
      <t>영조정순왕후가례도감의궤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가례</t>
    </r>
  </si>
  <si>
    <t>A:기록물(예:의궤), B: 기록되는 대상(예:의례).</t>
  </si>
  <si>
    <t>A ekc:performed B</t>
  </si>
  <si>
    <r>
      <t>민족대표 33인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독립선언식</t>
    </r>
  </si>
  <si>
    <t>해당 사건을 시작부터 끝까지 주도.</t>
  </si>
  <si>
    <t>* 그 외에는 edm:isRelatedTo.</t>
  </si>
  <si>
    <t>A ekc:isPerformedAt B</t>
  </si>
  <si>
    <r>
      <t>독립선언식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태화관</t>
    </r>
  </si>
  <si>
    <t>사건 실행 장소</t>
  </si>
  <si>
    <t>A ekc:hasExhibitionAt B</t>
  </si>
  <si>
    <t>일시적 대여로 전시 시행. 소장한 게 아님.</t>
  </si>
  <si>
    <t>A edm:happenedAt B</t>
  </si>
  <si>
    <r>
      <t>명량대첩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명량해협</t>
    </r>
  </si>
  <si>
    <t>사건이 발생한 장소</t>
  </si>
  <si>
    <t>A ekc:depicts B</t>
  </si>
  <si>
    <t>B ekc:isDepictedIn A</t>
  </si>
  <si>
    <r>
      <t>고산구곡도설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고산구곡도</t>
    </r>
  </si>
  <si>
    <t>묘사의 주된 대상</t>
  </si>
  <si>
    <t>A ekc:mentions B</t>
  </si>
  <si>
    <t>B ekc:isMentionedIn A</t>
  </si>
  <si>
    <r>
      <t>언해납약증치방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청심원</t>
    </r>
  </si>
  <si>
    <t>내용 중 명확히 언급</t>
  </si>
  <si>
    <t>A dcterms:references B</t>
  </si>
  <si>
    <t>B dcterms:isReferencedBy A</t>
  </si>
  <si>
    <r>
      <t>고산구곡도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고산구곡가</t>
    </r>
  </si>
  <si>
    <t>실제 내용의 참조</t>
  </si>
  <si>
    <t>A ekc:goesWith B</t>
  </si>
  <si>
    <r>
      <t>외궤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내함</t>
    </r>
  </si>
  <si>
    <t>의식에서 물품 간의 수반 관계</t>
  </si>
  <si>
    <t>A ekc:isUsedIn B</t>
  </si>
  <si>
    <r>
      <t>근배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동뢰</t>
    </r>
  </si>
  <si>
    <t>의례·사건에서의 사용</t>
  </si>
  <si>
    <t>A edm:isDerivativeOf B</t>
  </si>
  <si>
    <r>
      <t>삼강행실도 언해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삼강행실도</t>
    </r>
  </si>
  <si>
    <t>파생작; 번역물</t>
  </si>
  <si>
    <t>A edm:isSuccessorOf B</t>
  </si>
  <si>
    <r>
      <t>속장경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초조대장경</t>
    </r>
  </si>
  <si>
    <t>속편 작품</t>
  </si>
  <si>
    <t>A edm:isNextInSequence B</t>
  </si>
  <si>
    <r>
      <t>납폐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납채</t>
    </r>
  </si>
  <si>
    <r>
      <t>동일 아이템 속 항목들 간의 인접연속 관계. </t>
    </r>
    <r>
      <rPr>
        <b/>
        <sz val="11"/>
        <color rgb="FF000000"/>
        <rFont val="Arial"/>
        <family val="2"/>
      </rPr>
      <t>B 다음이 A</t>
    </r>
    <r>
      <rPr>
        <sz val="11"/>
        <color rgb="FF000000"/>
        <rFont val="Arial"/>
        <family val="2"/>
      </rPr>
      <t>인 순서임.</t>
    </r>
  </si>
  <si>
    <t>A dcterms:hasPart B</t>
  </si>
  <si>
    <t>B dcterms:isPartOf A</t>
  </si>
  <si>
    <r>
      <t>도산십이곡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도산십이곡 발문</t>
    </r>
  </si>
  <si>
    <t>전체-부분 관계</t>
  </si>
  <si>
    <t>A foaf:member B</t>
  </si>
  <si>
    <r>
      <t>집현전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정인지</t>
    </r>
  </si>
  <si>
    <t>조직-구성원 관계</t>
  </si>
  <si>
    <t>A owl:sameAs B</t>
  </si>
  <si>
    <r>
      <t>훈민정음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한글</t>
    </r>
  </si>
  <si>
    <t>동일 또는 유사 관계</t>
  </si>
  <si>
    <t>A ekc:isNear B</t>
  </si>
  <si>
    <r>
      <t>금산 칠백의총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금산 칠백의총 기념관</t>
    </r>
  </si>
  <si>
    <t>물리적 인접</t>
  </si>
  <si>
    <t>A ekc:wears B</t>
  </si>
  <si>
    <r>
      <t>궁녀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당의</t>
    </r>
  </si>
  <si>
    <t>궁중복식에서 입는 대상</t>
  </si>
  <si>
    <t>A dcterms:type B</t>
  </si>
  <si>
    <r>
      <t>세종대왕 표준영정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표준영정</t>
    </r>
  </si>
  <si>
    <t>특정 분류체계에 배속 시.</t>
  </si>
  <si>
    <t>* 그 외의 성격/유형은 edm:isRelatedTo.</t>
  </si>
  <si>
    <t>A edm:isRelatedTo B</t>
  </si>
  <si>
    <t>기타 포괄적 연관 관계</t>
  </si>
  <si>
    <t>관계어</t>
  </si>
  <si>
    <t>A</t>
  </si>
  <si>
    <t>B</t>
  </si>
  <si>
    <t>예시</t>
  </si>
  <si>
    <t>문화유산</t>
  </si>
  <si>
    <t>인물</t>
  </si>
  <si>
    <t>장소</t>
  </si>
  <si>
    <t>단체</t>
  </si>
  <si>
    <t>물품</t>
  </si>
  <si>
    <t>전시자료</t>
  </si>
  <si>
    <t>P/</t>
  </si>
  <si>
    <t>해독자료</t>
  </si>
  <si>
    <t>문헌</t>
  </si>
  <si>
    <t>개념</t>
  </si>
  <si>
    <t>P(안-의,패-의)/</t>
  </si>
  <si>
    <t>P(백-백)/</t>
  </si>
  <si>
    <t>사건</t>
  </si>
  <si>
    <t>P(창-창)/</t>
  </si>
  <si>
    <t>P(이-장)/</t>
  </si>
  <si>
    <t>P(윤-윤)/</t>
  </si>
  <si>
    <t>P(조-효)/</t>
  </si>
  <si>
    <t>P(이-김)/</t>
  </si>
  <si>
    <t>P(신-성)/</t>
  </si>
  <si>
    <t>P(태-유)/</t>
  </si>
  <si>
    <t>P(김-진)/</t>
  </si>
  <si>
    <t>건립되었다</t>
    <phoneticPr fontId="2" type="noConversion"/>
  </si>
  <si>
    <t>설립되었다</t>
    <phoneticPr fontId="2" type="noConversion"/>
  </si>
  <si>
    <t>이건되었다</t>
    <phoneticPr fontId="2" type="noConversion"/>
  </si>
  <si>
    <t>이건되었다</t>
    <phoneticPr fontId="2" type="noConversion"/>
  </si>
  <si>
    <t>제작되었다</t>
    <phoneticPr fontId="2" type="noConversion"/>
  </si>
  <si>
    <t>제작되었다</t>
    <phoneticPr fontId="2" type="noConversion"/>
  </si>
  <si>
    <t>제작되었다</t>
    <phoneticPr fontId="2" type="noConversion"/>
  </si>
  <si>
    <t>저술되었다</t>
    <phoneticPr fontId="2" type="noConversion"/>
  </si>
  <si>
    <t>저술되었다</t>
    <phoneticPr fontId="2" type="noConversion"/>
  </si>
  <si>
    <t>저술되었다</t>
    <phoneticPr fontId="2" type="noConversion"/>
  </si>
  <si>
    <t>저술되었다</t>
    <phoneticPr fontId="2" type="noConversion"/>
  </si>
  <si>
    <t>지어졌다</t>
    <phoneticPr fontId="2" type="noConversion"/>
  </si>
  <si>
    <t>창시되었다</t>
    <phoneticPr fontId="2" type="noConversion"/>
  </si>
  <si>
    <t>필사되었다</t>
    <phoneticPr fontId="2" type="noConversion"/>
  </si>
  <si>
    <t>필사되었다</t>
    <phoneticPr fontId="2" type="noConversion"/>
  </si>
  <si>
    <t>간행되었다</t>
    <phoneticPr fontId="2" type="noConversion"/>
  </si>
  <si>
    <t>간행되었다</t>
    <phoneticPr fontId="2" type="noConversion"/>
  </si>
  <si>
    <t>간행되었다</t>
    <phoneticPr fontId="2" type="noConversion"/>
  </si>
  <si>
    <t>중간되었다</t>
    <phoneticPr fontId="2" type="noConversion"/>
  </si>
  <si>
    <t>중간되었다</t>
    <phoneticPr fontId="2" type="noConversion"/>
  </si>
  <si>
    <t>중간되었다</t>
    <phoneticPr fontId="2" type="noConversion"/>
  </si>
  <si>
    <t>중간되었다</t>
    <phoneticPr fontId="2" type="noConversion"/>
  </si>
  <si>
    <t>영인되었다</t>
    <phoneticPr fontId="2" type="noConversion"/>
  </si>
  <si>
    <t>영인되었다</t>
    <phoneticPr fontId="2" type="noConversion"/>
  </si>
  <si>
    <t>기탁되었다</t>
    <phoneticPr fontId="2" type="noConversion"/>
  </si>
  <si>
    <t>기증되었다</t>
    <phoneticPr fontId="2" type="noConversion"/>
  </si>
  <si>
    <t>소장되었다</t>
    <phoneticPr fontId="2" type="noConversion"/>
  </si>
  <si>
    <t>소장되었다</t>
    <phoneticPr fontId="2" type="noConversion"/>
  </si>
  <si>
    <t>소장되었다</t>
    <phoneticPr fontId="2" type="noConversion"/>
  </si>
  <si>
    <t>소장되었다</t>
    <phoneticPr fontId="2" type="noConversion"/>
  </si>
  <si>
    <t>위치한다</t>
    <phoneticPr fontId="2" type="noConversion"/>
  </si>
  <si>
    <t>있었다</t>
    <phoneticPr fontId="2" type="noConversion"/>
  </si>
  <si>
    <t>언급하였다</t>
    <phoneticPr fontId="2" type="noConversion"/>
  </si>
  <si>
    <t>언급하였다</t>
    <phoneticPr fontId="2" type="noConversion"/>
  </si>
  <si>
    <t>언급하였다</t>
    <phoneticPr fontId="2" type="noConversion"/>
  </si>
  <si>
    <t>언급하였다</t>
    <phoneticPr fontId="2" type="noConversion"/>
  </si>
  <si>
    <t>묘사하였다</t>
    <phoneticPr fontId="2" type="noConversion"/>
  </si>
  <si>
    <t>묘사하였다</t>
    <phoneticPr fontId="2" type="noConversion"/>
  </si>
  <si>
    <t>묘사하였다</t>
    <phoneticPr fontId="2" type="noConversion"/>
  </si>
  <si>
    <t>묘사하였다</t>
    <phoneticPr fontId="2" type="noConversion"/>
  </si>
  <si>
    <t>묘사하였다</t>
    <phoneticPr fontId="2" type="noConversion"/>
  </si>
  <si>
    <t>담아냈다</t>
    <phoneticPr fontId="2" type="noConversion"/>
  </si>
  <si>
    <t>담아냈다</t>
    <phoneticPr fontId="2" type="noConversion"/>
  </si>
  <si>
    <t>담아냈다</t>
    <phoneticPr fontId="2" type="noConversion"/>
  </si>
  <si>
    <t>본떳다</t>
    <phoneticPr fontId="2" type="noConversion"/>
  </si>
  <si>
    <t>본떳다</t>
    <phoneticPr fontId="2" type="noConversion"/>
  </si>
  <si>
    <t>차운되었다</t>
    <phoneticPr fontId="2" type="noConversion"/>
  </si>
  <si>
    <t>포함한다</t>
    <phoneticPr fontId="2" type="noConversion"/>
  </si>
  <si>
    <t>포함한다</t>
    <phoneticPr fontId="2" type="noConversion"/>
  </si>
  <si>
    <t>포함한다</t>
    <phoneticPr fontId="2" type="noConversion"/>
  </si>
  <si>
    <t>포함한다</t>
    <phoneticPr fontId="2" type="noConversion"/>
  </si>
  <si>
    <t>해당한다</t>
    <phoneticPr fontId="2" type="noConversion"/>
  </si>
  <si>
    <t>해당한다</t>
    <phoneticPr fontId="2" type="noConversion"/>
  </si>
  <si>
    <t>남편이다</t>
    <phoneticPr fontId="2" type="noConversion"/>
  </si>
  <si>
    <t>남편이다</t>
    <phoneticPr fontId="2" type="noConversion"/>
  </si>
  <si>
    <t>출처가</t>
    <phoneticPr fontId="2" type="noConversion"/>
  </si>
  <si>
    <t>출처가</t>
    <phoneticPr fontId="2" type="noConversion"/>
  </si>
  <si>
    <t>저작권은</t>
    <phoneticPr fontId="2" type="noConversion"/>
  </si>
  <si>
    <t>언급되었다</t>
    <phoneticPr fontId="2" type="noConversion"/>
  </si>
  <si>
    <t>언급되었다</t>
    <phoneticPr fontId="2" type="noConversion"/>
  </si>
  <si>
    <t>묘사되었다</t>
    <phoneticPr fontId="2" type="noConversion"/>
  </si>
  <si>
    <t>담겨있다</t>
    <phoneticPr fontId="2" type="noConversion"/>
  </si>
  <si>
    <t>본보기이다</t>
    <phoneticPr fontId="2" type="noConversion"/>
  </si>
  <si>
    <t>포함된다</t>
    <phoneticPr fontId="2" type="noConversion"/>
  </si>
  <si>
    <t>포함된다</t>
    <phoneticPr fontId="2" type="noConversion"/>
  </si>
  <si>
    <t>아내이다</t>
    <phoneticPr fontId="2" type="noConversion"/>
  </si>
  <si>
    <t>아내이다</t>
    <phoneticPr fontId="2" type="noConversion"/>
  </si>
  <si>
    <t>양자</t>
    <phoneticPr fontId="2" type="noConversion"/>
  </si>
  <si>
    <t>양자</t>
    <phoneticPr fontId="2" type="noConversion"/>
  </si>
  <si>
    <t>선조이다</t>
    <phoneticPr fontId="2" type="noConversion"/>
  </si>
  <si>
    <t>후손이다</t>
    <phoneticPr fontId="2" type="noConversion"/>
  </si>
  <si>
    <t>스승이다</t>
    <phoneticPr fontId="2" type="noConversion"/>
  </si>
  <si>
    <t>제자이다</t>
    <phoneticPr fontId="2" type="noConversion"/>
  </si>
  <si>
    <t>스승이다</t>
    <phoneticPr fontId="2" type="noConversion"/>
  </si>
  <si>
    <t>노비이다</t>
    <phoneticPr fontId="2" type="noConversion"/>
  </si>
  <si>
    <t>주인이다</t>
    <phoneticPr fontId="2" type="noConversion"/>
  </si>
  <si>
    <t>교유하였다</t>
    <phoneticPr fontId="2" type="noConversion"/>
  </si>
  <si>
    <t>교유하였다</t>
    <phoneticPr fontId="2" type="noConversion"/>
  </si>
  <si>
    <t>유사하다</t>
    <phoneticPr fontId="2" type="noConversion"/>
  </si>
  <si>
    <t>유사하다</t>
    <phoneticPr fontId="2" type="noConversion"/>
  </si>
  <si>
    <t>명령하엿다</t>
    <phoneticPr fontId="2" type="noConversion"/>
  </si>
  <si>
    <t>주도하였다</t>
    <phoneticPr fontId="2" type="noConversion"/>
  </si>
  <si>
    <t>참여하였다</t>
    <phoneticPr fontId="2" type="noConversion"/>
  </si>
  <si>
    <t>주관하였다</t>
    <phoneticPr fontId="2" type="noConversion"/>
  </si>
  <si>
    <t>변역되었다</t>
    <phoneticPr fontId="2" type="noConversion"/>
  </si>
  <si>
    <t>한역되었다</t>
    <phoneticPr fontId="2" type="noConversion"/>
  </si>
  <si>
    <t>언해되었다</t>
    <phoneticPr fontId="2" type="noConversion"/>
  </si>
  <si>
    <t>언해되었다</t>
    <phoneticPr fontId="2" type="noConversion"/>
  </si>
  <si>
    <t>주석되었다</t>
    <phoneticPr fontId="2" type="noConversion"/>
  </si>
  <si>
    <t>번역본이다</t>
    <phoneticPr fontId="2" type="noConversion"/>
  </si>
  <si>
    <t>한역본이다</t>
    <phoneticPr fontId="2" type="noConversion"/>
  </si>
  <si>
    <t>언해본이다</t>
    <phoneticPr fontId="2" type="noConversion"/>
  </si>
  <si>
    <t>주석본이다</t>
    <phoneticPr fontId="2" type="noConversion"/>
  </si>
  <si>
    <t>방문하였다</t>
    <phoneticPr fontId="2" type="noConversion"/>
  </si>
  <si>
    <t>방문지이다</t>
    <phoneticPr fontId="2" type="noConversion"/>
  </si>
  <si>
    <t>관계어 국제언어</t>
    <phoneticPr fontId="2" type="noConversion"/>
  </si>
  <si>
    <t>관계어 키워드</t>
    <phoneticPr fontId="2" type="noConversion"/>
  </si>
  <si>
    <t>관계어 순/역/미들 판별(0,1,2,3)</t>
    <phoneticPr fontId="2" type="noConversion"/>
  </si>
  <si>
    <t>A는B에의해이건되었다</t>
  </si>
  <si>
    <t>관계어키워드(순접)</t>
  </si>
  <si>
    <t>관계어키워드(역접)</t>
  </si>
  <si>
    <t>관계어키워드(미들순접)</t>
  </si>
  <si>
    <t>관계어키워드(미들역접)</t>
  </si>
  <si>
    <t>Protege/비고</t>
  </si>
  <si>
    <t>A는B에의해건립되었다</t>
  </si>
  <si>
    <t>의성김씨학봉종택-김시추</t>
  </si>
  <si>
    <t>A는B에의해설립되었다</t>
  </si>
  <si>
    <t>장용영-조선정조</t>
  </si>
  <si>
    <t>의성김씨학봉종택-김종수 </t>
  </si>
  <si>
    <t>A는B에의해제작되었다</t>
  </si>
  <si>
    <t>광화문광장세종대왕동상-김영원 </t>
  </si>
  <si>
    <t>여의도공원세종대왕동상-옥동환</t>
  </si>
  <si>
    <t>세종대왕표준영정-김기창</t>
  </si>
  <si>
    <t>A는B에의해저술되었다</t>
  </si>
  <si>
    <t>신숙주-훈민정음해례본</t>
  </si>
  <si>
    <t>허준-언해두창집요발문(해독)</t>
  </si>
  <si>
    <t>A는B에의해지어졌다</t>
  </si>
  <si>
    <t>계주문-조선영조</t>
  </si>
  <si>
    <t>A는B에의해창시되었다</t>
  </si>
  <si>
    <t>훈민정음-조선세종</t>
  </si>
  <si>
    <t>A는B에의해필사되었다</t>
  </si>
  <si>
    <t>한산이씨고행록-권태임</t>
  </si>
  <si>
    <t>A는B에의해간행되었다</t>
  </si>
  <si>
    <t>A는B에의해중간되었다</t>
  </si>
  <si>
    <t>A는B에의해영인되었다</t>
  </si>
  <si>
    <t>동국정운-건국대학교출판부</t>
  </si>
  <si>
    <t>건국대학교박물관소장본『동국정운』</t>
  </si>
  <si>
    <t>간송미술관소장본『동국정운』</t>
  </si>
  <si>
    <t>A는B에기탁되었다</t>
  </si>
  <si>
    <t>월인천강지곡-한국학중앙연구원장서각 </t>
  </si>
  <si>
    <t>순명효황후한글편지-한국학중앙연구원장서각]</t>
  </si>
  <si>
    <t>A는B에기증되었다</t>
  </si>
  <si>
    <t>A는B에게소장되었다</t>
  </si>
  <si>
    <t>임산주의서-미키사카에 </t>
  </si>
  <si>
    <t>혜경궁읍혈록-신광유</t>
  </si>
  <si>
    <t>A는B에소장되었다</t>
  </si>
  <si>
    <t>학봉행장언해-의성김씨학봉종택</t>
  </si>
  <si>
    <t>학봉안경-의성김씨학봉종택 </t>
  </si>
  <si>
    <t>학봉패도-의성김씨학봉종택</t>
  </si>
  <si>
    <t>혜경궁읍혈록-국립중앙도서관</t>
  </si>
  <si>
    <t>동국정운-건국대학교박물관 </t>
  </si>
  <si>
    <t>P(건-동)/ 현재소장처</t>
  </si>
  <si>
    <t>정조가큰외숙모여흥민씨에게보낸한글편지-국립한글박물관</t>
  </si>
  <si>
    <t>A는B에위치한다</t>
  </si>
  <si>
    <t>A는B에있었다</t>
  </si>
  <si>
    <t>동국정운-건국대학교도서관</t>
  </si>
  <si>
    <t>P/ 과거소장처</t>
  </si>
  <si>
    <t>A는출처가B이다</t>
  </si>
  <si>
    <t>A의저작권은B에있다</t>
  </si>
  <si>
    <t>세종대왕표준영정-운보문화재단</t>
  </si>
  <si>
    <t>A는B를언급하였다/B는A에언급되었다</t>
  </si>
  <si>
    <t>풍산류씨세계-유성룡 </t>
  </si>
  <si>
    <t>백동화무효에관한고시-백동화 </t>
  </si>
  <si>
    <t>A는B를묘사하였다/B는A에묘사되었다</t>
  </si>
  <si>
    <t>훈민정음해례본-훈민정음</t>
  </si>
  <si>
    <t>세종대왕표준영정-조선세종</t>
  </si>
  <si>
    <t>A는B를담아냈다/B는A에담겨있다</t>
  </si>
  <si>
    <t>만원권지폐-세종대왕표준영정</t>
  </si>
  <si>
    <t>A는B를본떴다/B는A의본보기이다</t>
  </si>
  <si>
    <t>A는B에서차운되었다/B는A로차운되었다</t>
  </si>
  <si>
    <t>A는B를포함한다/B는A에포함된다</t>
  </si>
  <si>
    <t>숙명신한첩-현종이숙명공주에게보낸한글편지</t>
  </si>
  <si>
    <t>A는B가있는곳이다/B는A에위치한다</t>
  </si>
  <si>
    <t>창덕궁-창덕궁낙선재 </t>
  </si>
  <si>
    <t>경복궁-경복궁근정전</t>
  </si>
  <si>
    <t>A는B에해당한다</t>
  </si>
  <si>
    <t>세종대왕표준영정-표준영정</t>
  </si>
  <si>
    <t>A는B의남편이다/B는A의아내이다</t>
  </si>
  <si>
    <t>사도세자-혜경궁홍씨</t>
  </si>
  <si>
    <t>A는아들B를두었다/B는아버지A가있다</t>
  </si>
  <si>
    <t>A는아들B를두었다/B는어머니A가있다</t>
  </si>
  <si>
    <t>혜경궁홍씨-조선정조</t>
  </si>
  <si>
    <t>A는딸B를두었다/B는아버지A가있다</t>
  </si>
  <si>
    <t>A는딸B를두었다/B는어머니A가있다</t>
  </si>
  <si>
    <t>A는양자B를두었다</t>
  </si>
  <si>
    <t>A는형제B가있다</t>
  </si>
  <si>
    <t>조선세종-효령대군 </t>
  </si>
  <si>
    <t>A는여형제B가있다</t>
  </si>
  <si>
    <t>A는B의선조이다/B는A의후손이다</t>
  </si>
  <si>
    <t>A는B의스승이다/B는A의제자이다</t>
  </si>
  <si>
    <t>조선순종-김상덕</t>
  </si>
  <si>
    <t>A는B의노비이다/B는A의주인이다</t>
  </si>
  <si>
    <t>A는B를구성원으로갖는다</t>
  </si>
  <si>
    <t>A는B와교유하였다/B는A와교유하였다</t>
  </si>
  <si>
    <t>조선세조-신미</t>
  </si>
  <si>
    <t>A는B와유사하다/B는A와유사하다</t>
  </si>
  <si>
    <t>이름을땃다</t>
  </si>
  <si>
    <t>A는B에서이름을땄다</t>
  </si>
  <si>
    <t>의성김씨학봉종택-김성일</t>
  </si>
  <si>
    <t>A는B를명령하였다</t>
  </si>
  <si>
    <t>홍무제-홍무정운편찬 </t>
  </si>
  <si>
    <t>영조-어제계주윤음반포</t>
  </si>
  <si>
    <t>A는B를주도하였다</t>
  </si>
  <si>
    <t>세조-월인석보편찬</t>
  </si>
  <si>
    <t>A는B에참여하였다</t>
  </si>
  <si>
    <t>악소봉-홍무정운편찬 </t>
  </si>
  <si>
    <t>혜경궁홍씨-혜경궁홍씨회갑연</t>
  </si>
  <si>
    <t>A는B를주관하였다</t>
  </si>
  <si>
    <t>집현전-훈민정음해례본편찬</t>
  </si>
  <si>
    <t>A는B에의해번역되었다</t>
  </si>
  <si>
    <t>A는B에의해한역되었다</t>
  </si>
  <si>
    <t>A는B에의해언해되었다</t>
  </si>
  <si>
    <t>대방광원각수다라요의경언해-종밀</t>
  </si>
  <si>
    <t>A는B에의해주석되었다</t>
  </si>
  <si>
    <t>A는B의번역본이다</t>
  </si>
  <si>
    <t>A는B의한역본이다</t>
  </si>
  <si>
    <t>A는B의언해본이다</t>
  </si>
  <si>
    <t>삼강행실도언해-삼강행실도</t>
  </si>
  <si>
    <t>A는B의주석본이다</t>
  </si>
  <si>
    <t>A는B를방문하였다/B는A의방문지이다</t>
  </si>
  <si>
    <t>파스파문자-훈민정음</t>
  </si>
  <si>
    <t>정조가큰외숙모여흥민씨에게보낸한글편지-내탕고</t>
  </si>
  <si>
    <t>훈민정음해례본-훈민정음해례본편찬</t>
  </si>
  <si>
    <t>삼강행실도-어우동사건</t>
  </si>
  <si>
    <t>김상덕-순명효황후한글편지 </t>
  </si>
  <si>
    <t>안태성-세종대왕표준영정</t>
  </si>
  <si>
    <t>김흥락-의성김씨학봉종택 </t>
  </si>
  <si>
    <t>유빈박씨-양주배봉산</t>
  </si>
  <si>
    <t>안동장씨-금계마을</t>
  </si>
  <si>
    <t>부안실상사-월인천강지곡 </t>
  </si>
  <si>
    <t>세종대왕유적관리소-세종대왕표준영정</t>
  </si>
  <si>
    <t>세종대왕기념사업회-세종대왕표준영정</t>
  </si>
  <si>
    <t>ekc:founder</t>
    <phoneticPr fontId="2" type="noConversion"/>
  </si>
  <si>
    <t>ekc:renovator</t>
    <phoneticPr fontId="2" type="noConversion"/>
  </si>
  <si>
    <t>ekc:renovator</t>
    <phoneticPr fontId="2" type="noConversion"/>
  </si>
  <si>
    <t>ekc:renovator </t>
  </si>
  <si>
    <t> dcterms:creator </t>
  </si>
  <si>
    <t> dcterms:publisher </t>
  </si>
  <si>
    <t> edm:currentLocation </t>
  </si>
  <si>
    <t> ekc:formerLocation </t>
  </si>
  <si>
    <t> dcterms:provenance </t>
  </si>
  <si>
    <t> dcterms:rightsHolder </t>
  </si>
  <si>
    <t> ekc:mentions </t>
  </si>
  <si>
    <t> ekc:isMentionedIn </t>
  </si>
  <si>
    <t> ekc:depicts </t>
  </si>
  <si>
    <t> ekc:isDepictedIn </t>
  </si>
  <si>
    <t> dcterms:references </t>
  </si>
  <si>
    <t> dcterms:isReferencedy </t>
  </si>
  <si>
    <t> dcterms:hasPart </t>
  </si>
  <si>
    <t> dcterms:isPartOf </t>
  </si>
  <si>
    <t> dcterms:type </t>
  </si>
  <si>
    <t> ekc:hasWife </t>
  </si>
  <si>
    <t> ekc:hasHusband </t>
  </si>
  <si>
    <t> ekc:hasSon </t>
  </si>
  <si>
    <t> ekc:hasFather </t>
  </si>
  <si>
    <t> ekc:hasMother </t>
  </si>
  <si>
    <t> ekc:hasDaughter </t>
  </si>
  <si>
    <t> ekc:hasdoptedHeir </t>
  </si>
  <si>
    <t> ekc:hasSister </t>
  </si>
  <si>
    <t> ekc:hasDescendant </t>
  </si>
  <si>
    <t> ekc:hasncestor </t>
  </si>
  <si>
    <t> ekc:hasDisciple </t>
  </si>
  <si>
    <t> ekc:hasMaster </t>
  </si>
  <si>
    <t> ekc:hasOwner </t>
  </si>
  <si>
    <t> ekc:isOwnerOf </t>
  </si>
  <si>
    <t> foaf:member </t>
  </si>
  <si>
    <t> foaf:knows </t>
  </si>
  <si>
    <t> owl:sames </t>
  </si>
  <si>
    <t> ekc:isNamesakeOf </t>
  </si>
  <si>
    <t> edm:isRelatedTo </t>
  </si>
  <si>
    <t> ekc:translator </t>
  </si>
  <si>
    <t> ekc:annotator </t>
  </si>
  <si>
    <t> edm:isDerivativeOf </t>
  </si>
  <si>
    <t>`</t>
    <phoneticPr fontId="2" type="noConversion"/>
  </si>
  <si>
    <t>|}</t>
    <phoneticPr fontId="2" type="noConversion"/>
  </si>
  <si>
    <t>|-</t>
    <phoneticPr fontId="2" type="noConversion"/>
  </si>
  <si>
    <t>!style="width:20%px"|시간정보!!style="width:80%px"|내용</t>
    <phoneticPr fontId="2" type="noConversion"/>
  </si>
  <si>
    <t>{|class="wikitable" style="background:white; width:100%;</t>
    <phoneticPr fontId="2" type="noConversion"/>
  </si>
  <si>
    <t>태이블 조합</t>
    <phoneticPr fontId="2" type="noConversion"/>
  </si>
  <si>
    <t>키워드</t>
    <phoneticPr fontId="2" type="noConversion"/>
  </si>
  <si>
    <t>내용</t>
    <phoneticPr fontId="2" type="noConversion"/>
  </si>
  <si>
    <t>시간정보</t>
    <phoneticPr fontId="2" type="noConversion"/>
  </si>
  <si>
    <t>I</t>
    <phoneticPr fontId="2" type="noConversion"/>
  </si>
  <si>
    <t>클래스</t>
    <phoneticPr fontId="2" type="noConversion"/>
  </si>
  <si>
    <t>미디어 파일명 주소</t>
    <phoneticPr fontId="2" type="noConversion"/>
  </si>
  <si>
    <t>이름</t>
    <phoneticPr fontId="2" type="noConversion"/>
  </si>
  <si>
    <t>h3</t>
    <phoneticPr fontId="2" type="noConversion"/>
  </si>
  <si>
    <t>한국 기록유산의 디지털 스토리텔링 자원 개발</t>
    <phoneticPr fontId="2" type="noConversion"/>
  </si>
  <si>
    <t>네트워크 조합 파일</t>
    <phoneticPr fontId="2" type="noConversion"/>
  </si>
  <si>
    <t>http://kadhlab103.com/wiki/index.php/</t>
  </si>
  <si>
    <t>A관계어 국제언어B</t>
    <phoneticPr fontId="2" type="noConversion"/>
  </si>
  <si>
    <t>아버지이다</t>
    <phoneticPr fontId="2" type="noConversion"/>
  </si>
  <si>
    <t>아들이다</t>
    <phoneticPr fontId="2" type="noConversion"/>
  </si>
  <si>
    <t>어머니이다</t>
    <phoneticPr fontId="2" type="noConversion"/>
  </si>
  <si>
    <t>아들이다</t>
    <phoneticPr fontId="2" type="noConversion"/>
  </si>
  <si>
    <t>아버지이다</t>
    <phoneticPr fontId="2" type="noConversion"/>
  </si>
  <si>
    <t>딸이다</t>
    <phoneticPr fontId="2" type="noConversion"/>
  </si>
  <si>
    <t>어머니이다</t>
    <phoneticPr fontId="2" type="noConversion"/>
  </si>
  <si>
    <t> ekc:hasBrother </t>
    <phoneticPr fontId="2" type="noConversion"/>
  </si>
  <si>
    <t>형제이다</t>
    <phoneticPr fontId="2" type="noConversion"/>
  </si>
  <si>
    <t>자매이다</t>
    <phoneticPr fontId="2" type="noConversion"/>
  </si>
  <si>
    <t>|}</t>
    <phoneticPr fontId="2" type="noConversion"/>
  </si>
  <si>
    <t>!style="width:5%px"|위도!!style="width:5%px"|경도!!style="width:90%px"|내용</t>
    <phoneticPr fontId="2" type="noConversion"/>
  </si>
  <si>
    <t xml:space="preserve">{|class="wikitable" style="background:white; width:100%; </t>
    <phoneticPr fontId="2" type="noConversion"/>
  </si>
  <si>
    <t>태이블 조합</t>
    <phoneticPr fontId="2" type="noConversion"/>
  </si>
  <si>
    <t>내용</t>
    <phoneticPr fontId="2" type="noConversion"/>
  </si>
  <si>
    <t>경도</t>
    <phoneticPr fontId="2" type="noConversion"/>
  </si>
  <si>
    <t>위도</t>
    <phoneticPr fontId="2" type="noConversion"/>
  </si>
  <si>
    <t xml:space="preserve">클래스목록 </t>
    <phoneticPr fontId="2" type="noConversion"/>
  </si>
  <si>
    <t>관계목록</t>
    <phoneticPr fontId="2" type="noConversion"/>
  </si>
  <si>
    <t>blue</t>
    <phoneticPr fontId="2" type="noConversion"/>
  </si>
  <si>
    <t>black</t>
    <phoneticPr fontId="2" type="noConversion"/>
  </si>
  <si>
    <t>rect</t>
    <phoneticPr fontId="2" type="noConversion"/>
  </si>
  <si>
    <t xml:space="preserve">논문 및 서지사항 </t>
    <phoneticPr fontId="2" type="noConversion"/>
  </si>
  <si>
    <t>저자</t>
    <phoneticPr fontId="2" type="noConversion"/>
  </si>
  <si>
    <t>논문</t>
    <phoneticPr fontId="2" type="noConversion"/>
  </si>
  <si>
    <t>발행서</t>
    <phoneticPr fontId="2" type="noConversion"/>
  </si>
  <si>
    <t>책번호</t>
    <phoneticPr fontId="2" type="noConversion"/>
  </si>
  <si>
    <t>시간</t>
    <phoneticPr fontId="2" type="noConversion"/>
  </si>
  <si>
    <t>페이지</t>
    <phoneticPr fontId="2" type="noConversion"/>
  </si>
  <si>
    <t>참고문헌 조합(논문 및 서지사항)</t>
    <phoneticPr fontId="2" type="noConversion"/>
  </si>
  <si>
    <t>웹사이트</t>
    <phoneticPr fontId="2" type="noConversion"/>
  </si>
  <si>
    <t>링크</t>
    <phoneticPr fontId="2" type="noConversion"/>
  </si>
  <si>
    <t>기사제목</t>
    <phoneticPr fontId="2" type="noConversion"/>
  </si>
  <si>
    <t>기사테크</t>
    <phoneticPr fontId="2" type="noConversion"/>
  </si>
  <si>
    <t>웹사이트 기관명</t>
    <phoneticPr fontId="2" type="noConversion"/>
  </si>
  <si>
    <t>기사엔드테크</t>
    <phoneticPr fontId="2" type="noConversion"/>
  </si>
  <si>
    <t>웹사이트 발행처</t>
    <phoneticPr fontId="2" type="noConversion"/>
  </si>
  <si>
    <t>웹사이트 출처 조합</t>
    <phoneticPr fontId="2" type="noConversion"/>
  </si>
  <si>
    <t>, &lt;html&gt;&lt;online style="color:purple"&gt;</t>
    <phoneticPr fontId="2" type="noConversion"/>
  </si>
  <si>
    <t>&lt;sup&gt;online&lt;/sup&gt;&lt;/online&gt;&lt;/html&gt;,</t>
    <phoneticPr fontId="2" type="noConversion"/>
  </si>
  <si>
    <t>신문 잡지</t>
    <phoneticPr fontId="2" type="noConversion"/>
  </si>
  <si>
    <t xml:space="preserve">필자, </t>
    <phoneticPr fontId="2" type="noConversion"/>
  </si>
  <si>
    <t>"기사명&amp;링크"</t>
    <phoneticPr fontId="2" type="noConversion"/>
  </si>
  <si>
    <t>『신문(잡지)명』</t>
    <phoneticPr fontId="2" type="noConversion"/>
  </si>
  <si>
    <t>작성일: 0000년 00월 00일.</t>
    <phoneticPr fontId="2" type="noConversion"/>
  </si>
  <si>
    <t>조합</t>
    <phoneticPr fontId="2" type="noConversion"/>
  </si>
  <si>
    <t>"</t>
    <phoneticPr fontId="2" type="noConversion"/>
  </si>
  <si>
    <t>블로그, 포럼</t>
    <phoneticPr fontId="2" type="noConversion"/>
  </si>
  <si>
    <t>필자</t>
    <phoneticPr fontId="2" type="noConversion"/>
  </si>
  <si>
    <t>"포스트이름"</t>
    <phoneticPr fontId="2" type="noConversion"/>
  </si>
  <si>
    <t xml:space="preserve"> 『사이트 이름』</t>
    <phoneticPr fontId="2" type="noConversion"/>
  </si>
  <si>
    <t>작성일: 0000년 00월 00일.</t>
    <phoneticPr fontId="2" type="noConversion"/>
  </si>
  <si>
    <t>"</t>
    <phoneticPr fontId="2" type="noConversion"/>
  </si>
  <si>
    <t>단행본</t>
    <phoneticPr fontId="2" type="noConversion"/>
  </si>
  <si>
    <t>저자</t>
    <phoneticPr fontId="2" type="noConversion"/>
  </si>
  <si>
    <t>출판사</t>
    <phoneticPr fontId="2" type="noConversion"/>
  </si>
  <si>
    <t>시간</t>
    <phoneticPr fontId="2" type="noConversion"/>
  </si>
  <si>
    <t>참고문헌 조합(단행본)</t>
    <phoneticPr fontId="2" type="noConversion"/>
  </si>
  <si>
    <t>사료웹 기사</t>
    <phoneticPr fontId="2" type="noConversion"/>
  </si>
  <si>
    <t>기사링크</t>
    <phoneticPr fontId="2" type="noConversion"/>
  </si>
  <si>
    <t>기사제목</t>
    <phoneticPr fontId="2" type="noConversion"/>
  </si>
  <si>
    <t>기사메타</t>
    <phoneticPr fontId="2" type="noConversion"/>
  </si>
  <si>
    <t>코드1</t>
    <phoneticPr fontId="2" type="noConversion"/>
  </si>
  <si>
    <t>웹 기관명</t>
    <phoneticPr fontId="2" type="noConversion"/>
  </si>
  <si>
    <t>코드2</t>
    <phoneticPr fontId="2" type="noConversion"/>
  </si>
  <si>
    <t>주체기관</t>
    <phoneticPr fontId="2" type="noConversion"/>
  </si>
  <si>
    <t>종합입력</t>
    <phoneticPr fontId="2" type="noConversion"/>
  </si>
  <si>
    <t>&lt;html&gt;&lt;online style="color:purple"&gt;</t>
    <phoneticPr fontId="2" type="noConversion"/>
  </si>
  <si>
    <t>&lt;sup&gt;online&lt;/sup&gt;&lt;/online&gt;&lt;/html&gt;</t>
    <phoneticPr fontId="2" type="noConversion"/>
  </si>
  <si>
    <t>책이름</t>
    <phoneticPr fontId="2" type="noConversion"/>
  </si>
  <si>
    <t>저작년도</t>
    <phoneticPr fontId="2" type="noConversion"/>
  </si>
  <si>
    <t>조합식</t>
    <phoneticPr fontId="2" type="noConversion"/>
  </si>
  <si>
    <t>참고문헌 조합(논문 및 서지사항)</t>
    <phoneticPr fontId="2" type="noConversion"/>
  </si>
  <si>
    <t>참고문헌 조합(단행본)</t>
    <phoneticPr fontId="2" type="noConversion"/>
  </si>
  <si>
    <t>사료웹자원</t>
    <phoneticPr fontId="2" type="noConversion"/>
  </si>
  <si>
    <t>전시자료</t>
    <phoneticPr fontId="2" type="noConversion"/>
  </si>
  <si>
    <t>노드이름</t>
    <phoneticPr fontId="2" type="noConversion"/>
  </si>
  <si>
    <t>관련이 있다</t>
  </si>
  <si>
    <t>A는B와관련이 있다/B는A와관련이 있다</t>
  </si>
  <si>
    <r>
      <rPr>
        <sz val="11"/>
        <color theme="1"/>
        <rFont val="돋움"/>
        <family val="3"/>
        <charset val="129"/>
      </rPr>
      <t>상위관계어</t>
    </r>
    <r>
      <rPr>
        <sz val="11"/>
        <color theme="1"/>
        <rFont val="맑은 고딕"/>
        <family val="2"/>
        <charset val="129"/>
        <scheme val="minor"/>
      </rPr>
      <t>(</t>
    </r>
    <r>
      <rPr>
        <sz val="11"/>
        <color theme="1"/>
        <rFont val="돋움"/>
        <family val="3"/>
        <charset val="129"/>
      </rPr>
      <t>순접</t>
    </r>
    <r>
      <rPr>
        <sz val="11"/>
        <color theme="1"/>
        <rFont val="맑은 고딕"/>
        <family val="2"/>
        <charset val="129"/>
        <scheme val="minor"/>
      </rPr>
      <t>)</t>
    </r>
    <phoneticPr fontId="2" type="noConversion"/>
  </si>
  <si>
    <r>
      <rPr>
        <sz val="11"/>
        <color theme="1"/>
        <rFont val="돋움"/>
        <family val="3"/>
        <charset val="129"/>
      </rPr>
      <t>상위관계어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1"/>
        <rFont val="돋움"/>
        <family val="3"/>
        <charset val="129"/>
      </rPr>
      <t>역접</t>
    </r>
    <r>
      <rPr>
        <sz val="11"/>
        <color theme="1"/>
        <rFont val="맑은 고딕"/>
        <family val="3"/>
        <charset val="129"/>
        <scheme val="minor"/>
      </rPr>
      <t>)</t>
    </r>
    <phoneticPr fontId="2" type="noConversion"/>
  </si>
  <si>
    <r>
      <rPr>
        <sz val="11"/>
        <color theme="1"/>
        <rFont val="돋움"/>
        <family val="3"/>
        <charset val="129"/>
      </rPr>
      <t>상위관계어</t>
    </r>
    <r>
      <rPr>
        <sz val="11"/>
        <color theme="1"/>
        <rFont val="맑은 고딕"/>
        <family val="2"/>
        <charset val="129"/>
        <scheme val="minor"/>
      </rPr>
      <t>(A</t>
    </r>
    <r>
      <rPr>
        <sz val="11"/>
        <color theme="1"/>
        <rFont val="돋움"/>
        <family val="3"/>
        <charset val="129"/>
      </rPr>
      <t>순접</t>
    </r>
    <r>
      <rPr>
        <sz val="11"/>
        <color theme="1"/>
        <rFont val="맑은 고딕"/>
        <family val="2"/>
        <charset val="129"/>
        <scheme val="minor"/>
      </rPr>
      <t>B)</t>
    </r>
    <phoneticPr fontId="2" type="noConversion"/>
  </si>
  <si>
    <r>
      <rPr>
        <sz val="11"/>
        <color theme="1"/>
        <rFont val="돋움"/>
        <family val="3"/>
        <charset val="129"/>
      </rPr>
      <t>상위관계어</t>
    </r>
    <r>
      <rPr>
        <sz val="11"/>
        <color theme="1"/>
        <rFont val="맑은 고딕"/>
        <family val="3"/>
        <charset val="129"/>
        <scheme val="minor"/>
      </rPr>
      <t>(A</t>
    </r>
    <r>
      <rPr>
        <sz val="11"/>
        <color theme="1"/>
        <rFont val="돋움"/>
        <family val="3"/>
        <charset val="129"/>
      </rPr>
      <t>역접</t>
    </r>
    <r>
      <rPr>
        <sz val="11"/>
        <color theme="1"/>
        <rFont val="맑은 고딕"/>
        <family val="3"/>
        <charset val="129"/>
        <scheme val="minor"/>
      </rPr>
      <t>B)</t>
    </r>
    <phoneticPr fontId="2" type="noConversion"/>
  </si>
  <si>
    <r>
      <t> </t>
    </r>
    <r>
      <rPr>
        <b/>
        <sz val="11"/>
        <color theme="1"/>
        <rFont val="맑은 고딕"/>
        <family val="2"/>
        <charset val="129"/>
        <scheme val="minor"/>
      </rPr>
      <t>ekc:founder</t>
    </r>
    <r>
      <rPr>
        <sz val="11"/>
        <color theme="1"/>
        <rFont val="맑은 고딕"/>
        <family val="2"/>
        <charset val="129"/>
        <scheme val="minor"/>
      </rPr>
      <t> </t>
    </r>
    <phoneticPr fontId="2" type="noConversion"/>
  </si>
  <si>
    <r>
      <t>간송미술관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rgb="FFA55858"/>
        <rFont val="맑은 고딕"/>
        <family val="2"/>
        <charset val="129"/>
        <scheme val="minor"/>
      </rPr>
      <t>전형필</t>
    </r>
  </si>
  <si>
    <r>
      <t>도산십이곡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이황</t>
    </r>
    <r>
      <rPr>
        <sz val="11"/>
        <color rgb="FF000000"/>
        <rFont val="맑은 고딕"/>
        <family val="2"/>
        <charset val="129"/>
        <scheme val="minor"/>
      </rPr>
      <t> </t>
    </r>
  </si>
  <si>
    <r>
      <t>도산십이곡발문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이황</t>
    </r>
    <r>
      <rPr>
        <sz val="11"/>
        <color rgb="FF000000"/>
        <rFont val="맑은 고딕"/>
        <family val="2"/>
        <charset val="129"/>
        <scheme val="minor"/>
      </rPr>
      <t> </t>
    </r>
  </si>
  <si>
    <r>
      <t>고산구곡가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이이</t>
    </r>
    <r>
      <rPr>
        <sz val="11"/>
        <color rgb="FF000000"/>
        <rFont val="맑은 고딕"/>
        <family val="2"/>
        <charset val="129"/>
        <scheme val="minor"/>
      </rPr>
      <t> </t>
    </r>
  </si>
  <si>
    <r>
      <t>창진집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임원준</t>
    </r>
  </si>
  <si>
    <r>
      <t>증수무원록대전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rgb="FF0B0080"/>
        <rFont val="맑은 고딕"/>
        <family val="2"/>
        <charset val="129"/>
        <scheme val="minor"/>
      </rPr>
      <t>서유린</t>
    </r>
  </si>
  <si>
    <r>
      <t>어제계주윤음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교서관</t>
    </r>
    <r>
      <rPr>
        <sz val="11"/>
        <color rgb="FF000000"/>
        <rFont val="맑은 고딕"/>
        <family val="2"/>
        <charset val="129"/>
        <scheme val="minor"/>
      </rPr>
      <t> </t>
    </r>
  </si>
  <si>
    <r>
      <t>언해두창집요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내의원</t>
    </r>
  </si>
  <si>
    <r>
      <t>구급방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내의원</t>
    </r>
  </si>
  <si>
    <r>
      <t>마경초집언해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이서</t>
    </r>
  </si>
  <si>
    <r>
      <t>고산유고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rgb="FFA55858"/>
        <rFont val="맑은 고딕"/>
        <family val="2"/>
        <charset val="129"/>
        <scheme val="minor"/>
      </rPr>
      <t>서정수</t>
    </r>
  </si>
  <si>
    <r>
      <t>월인석보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희방사</t>
    </r>
  </si>
  <si>
    <r>
      <t>동국정운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통문관</t>
    </r>
  </si>
  <si>
    <r>
      <t>숙명신한첩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국립청주박물관</t>
    </r>
  </si>
  <si>
    <r>
      <t>고산구곡도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rgb="FFA55858"/>
        <rFont val="맑은 고딕"/>
        <family val="2"/>
        <charset val="129"/>
        <scheme val="minor"/>
      </rPr>
      <t>조선사료집진</t>
    </r>
  </si>
  <si>
    <r>
      <t>가체신금사목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채제공</t>
    </r>
  </si>
  <si>
    <r>
      <t>가체신금사목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가체</t>
    </r>
  </si>
  <si>
    <r>
      <t>언해납약증치방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청심원</t>
    </r>
  </si>
  <si>
    <r>
      <t>언문후생록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rgb="FFA55858"/>
        <rFont val="맑은 고딕"/>
        <family val="2"/>
        <charset val="129"/>
        <scheme val="minor"/>
      </rPr>
      <t>구운몽</t>
    </r>
  </si>
  <si>
    <r>
      <t>영가지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금계마을</t>
    </r>
  </si>
  <si>
    <r>
      <t>고산구곡가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rgb="FFA55858"/>
        <rFont val="맑은 고딕"/>
        <family val="2"/>
        <charset val="129"/>
        <scheme val="minor"/>
      </rPr>
      <t>고산구곡</t>
    </r>
  </si>
  <si>
    <r>
      <t>고산구곡도설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고산구곡도</t>
    </r>
  </si>
  <si>
    <r>
      <t>고산구곡도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고산구곡가</t>
    </r>
  </si>
  <si>
    <r>
      <t>고산구곡가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무이구곡도가</t>
    </r>
  </si>
  <si>
    <r>
      <t>도산십이곡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도산십이곡발문</t>
    </r>
  </si>
  <si>
    <r>
      <t>무예신보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무예도보통지</t>
    </r>
  </si>
  <si>
    <r>
      <t>임진왜란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진주전투</t>
    </r>
  </si>
  <si>
    <r>
      <t>조짐머리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가체</t>
    </r>
    <r>
      <rPr>
        <sz val="11"/>
        <color rgb="FF000000"/>
        <rFont val="맑은 고딕"/>
        <family val="2"/>
        <charset val="129"/>
        <scheme val="minor"/>
      </rPr>
      <t> </t>
    </r>
  </si>
  <si>
    <r>
      <t>직물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rgb="FF0B0080"/>
        <rFont val="맑은 고딕"/>
        <family val="2"/>
        <charset val="129"/>
        <scheme val="minor"/>
      </rPr>
      <t>은조사</t>
    </r>
  </si>
  <si>
    <r>
      <t>이시명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rgb="FF0B0080"/>
        <rFont val="맑은 고딕"/>
        <family val="2"/>
        <charset val="129"/>
        <scheme val="minor"/>
      </rPr>
      <t>장계향</t>
    </r>
    <r>
      <rPr>
        <sz val="11"/>
        <color rgb="FF000000"/>
        <rFont val="맑은 고딕"/>
        <family val="2"/>
        <charset val="129"/>
        <scheme val="minor"/>
      </rPr>
      <t> </t>
    </r>
  </si>
  <si>
    <r>
      <t>김주국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김광찬</t>
    </r>
  </si>
  <si>
    <r>
      <t>장흥효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장계향</t>
    </r>
  </si>
  <si>
    <r>
      <t>윤이석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rgb="FF0B0080"/>
        <rFont val="맑은 고딕"/>
        <family val="2"/>
        <charset val="129"/>
        <scheme val="minor"/>
      </rPr>
      <t>윤두서</t>
    </r>
    <r>
      <rPr>
        <sz val="11"/>
        <color rgb="FF000000"/>
        <rFont val="맑은 고딕"/>
        <family val="2"/>
        <charset val="129"/>
        <scheme val="minor"/>
      </rPr>
      <t> </t>
    </r>
  </si>
  <si>
    <r>
      <t>정종필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정기상</t>
    </r>
  </si>
  <si>
    <r>
      <t>유명현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rgb="FF0B0080"/>
        <rFont val="맑은 고딕"/>
        <family val="2"/>
        <charset val="129"/>
        <scheme val="minor"/>
      </rPr>
      <t>유명천</t>
    </r>
    <r>
      <rPr>
        <sz val="11"/>
        <color rgb="FF000000"/>
        <rFont val="맑은 고딕"/>
        <family val="2"/>
        <charset val="129"/>
        <scheme val="minor"/>
      </rPr>
      <t> </t>
    </r>
  </si>
  <si>
    <r>
      <t>홍봉한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rgb="FFA55858"/>
        <rFont val="맑은 고딕"/>
        <family val="2"/>
        <charset val="129"/>
        <scheme val="minor"/>
      </rPr>
      <t>홍인한</t>
    </r>
  </si>
  <si>
    <r>
      <t>김성일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김주국</t>
    </r>
  </si>
  <si>
    <r>
      <t>이황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김성일</t>
    </r>
    <r>
      <rPr>
        <sz val="11"/>
        <color rgb="FF000000"/>
        <rFont val="맑은 고딕"/>
        <family val="2"/>
        <charset val="129"/>
        <scheme val="minor"/>
      </rPr>
      <t> </t>
    </r>
  </si>
  <si>
    <r>
      <t>일복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rgb="FF0B0080"/>
        <rFont val="맑은 고딕"/>
        <family val="2"/>
        <charset val="129"/>
        <scheme val="minor"/>
      </rPr>
      <t>윤두서</t>
    </r>
  </si>
  <si>
    <r>
      <rPr>
        <sz val="11"/>
        <color theme="1"/>
        <rFont val="돋움"/>
        <family val="3"/>
        <charset val="129"/>
      </rPr>
      <t>구성원으로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돋움"/>
        <family val="3"/>
        <charset val="129"/>
      </rPr>
      <t>갖는다</t>
    </r>
    <phoneticPr fontId="2" type="noConversion"/>
  </si>
  <si>
    <r>
      <t>집현전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정인지</t>
    </r>
  </si>
  <si>
    <r>
      <t>신숙주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성삼문</t>
    </r>
    <r>
      <rPr>
        <sz val="11"/>
        <color rgb="FF000000"/>
        <rFont val="맑은 고딕"/>
        <family val="2"/>
        <charset val="129"/>
        <scheme val="minor"/>
      </rPr>
      <t> </t>
    </r>
  </si>
  <si>
    <r>
      <t>훈민정음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rgb="FFA55858"/>
        <rFont val="맑은 고딕"/>
        <family val="2"/>
        <charset val="129"/>
        <scheme val="minor"/>
      </rPr>
      <t>한글</t>
    </r>
  </si>
  <si>
    <r>
      <t>수능엄경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대불정수능엄경</t>
    </r>
  </si>
  <si>
    <r>
      <t>간송문고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전형필</t>
    </r>
  </si>
  <si>
    <r>
      <t>홍무정운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홍무제</t>
    </r>
  </si>
  <si>
    <r>
      <t>조병현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rgb="FF0B0080"/>
        <rFont val="맑은 고딕"/>
        <family val="2"/>
        <charset val="129"/>
        <scheme val="minor"/>
      </rPr>
      <t>기해사옥</t>
    </r>
    <r>
      <rPr>
        <sz val="11"/>
        <color rgb="FF000000"/>
        <rFont val="맑은 고딕"/>
        <family val="2"/>
        <charset val="129"/>
        <scheme val="minor"/>
      </rPr>
      <t> </t>
    </r>
  </si>
  <si>
    <r>
      <t>대방광원각수다라요의경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rgb="FFA55858"/>
        <rFont val="맑은 고딕"/>
        <family val="2"/>
        <charset val="129"/>
        <scheme val="minor"/>
      </rPr>
      <t>불타다라</t>
    </r>
  </si>
  <si>
    <r>
      <t>태교신기언해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유희</t>
    </r>
    <r>
      <rPr>
        <sz val="11"/>
        <color rgb="FF000000"/>
        <rFont val="맑은 고딕"/>
        <family val="2"/>
        <charset val="129"/>
        <scheme val="minor"/>
      </rPr>
      <t> </t>
    </r>
  </si>
  <si>
    <r>
      <t>용비어천가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성삼문</t>
    </r>
  </si>
  <si>
    <r>
      <t>정조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화성행궁</t>
    </r>
  </si>
  <si>
    <r>
      <t>사성통고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rgb="FF0B0080"/>
        <rFont val="맑은 고딕"/>
        <family val="2"/>
        <charset val="129"/>
        <scheme val="minor"/>
      </rPr>
      <t>홍무정운역훈</t>
    </r>
    <r>
      <rPr>
        <sz val="11"/>
        <color rgb="FF000000"/>
        <rFont val="맑은 고딕"/>
        <family val="2"/>
        <charset val="129"/>
        <scheme val="minor"/>
      </rPr>
      <t> </t>
    </r>
  </si>
  <si>
    <r>
      <t>창진집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의방유취</t>
    </r>
  </si>
  <si>
    <r>
      <t>고산구곡도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기호학파</t>
    </r>
  </si>
  <si>
    <r>
      <t>언해두창집요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임진왜란</t>
    </r>
    <r>
      <rPr>
        <sz val="11"/>
        <color rgb="FF000000"/>
        <rFont val="맑은 고딕"/>
        <family val="2"/>
        <charset val="129"/>
        <scheme val="minor"/>
      </rPr>
      <t> </t>
    </r>
  </si>
  <si>
    <r>
      <t>언해두창집요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창진집</t>
    </r>
  </si>
  <si>
    <r>
      <t>김성일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진주전투</t>
    </r>
    <r>
      <rPr>
        <sz val="11"/>
        <color rgb="FF000000"/>
        <rFont val="맑은 고딕"/>
        <family val="2"/>
        <charset val="129"/>
        <scheme val="minor"/>
      </rPr>
      <t> </t>
    </r>
  </si>
  <si>
    <r>
      <t>명성황후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theme="1"/>
        <rFont val="맑은 고딕"/>
        <family val="2"/>
        <charset val="129"/>
        <scheme val="minor"/>
      </rPr>
      <t>을미사변</t>
    </r>
  </si>
  <si>
    <r>
      <t>김성일</t>
    </r>
    <r>
      <rPr>
        <sz val="11"/>
        <color rgb="FF000000"/>
        <rFont val="맑은 고딕"/>
        <family val="2"/>
        <charset val="129"/>
        <scheme val="minor"/>
      </rPr>
      <t>-</t>
    </r>
    <r>
      <rPr>
        <sz val="11"/>
        <color rgb="FFA55858"/>
        <rFont val="맑은 고딕"/>
        <family val="2"/>
        <charset val="129"/>
        <scheme val="minor"/>
      </rPr>
      <t>금계마을</t>
    </r>
    <r>
      <rPr>
        <sz val="11"/>
        <color rgb="FF000000"/>
        <rFont val="맑은 고딕"/>
        <family val="2"/>
        <charset val="129"/>
        <scheme val="minor"/>
      </rPr>
      <t> </t>
    </r>
  </si>
  <si>
    <t>이원익</t>
    <phoneticPr fontId="2" type="noConversion"/>
  </si>
  <si>
    <t>허목</t>
    <phoneticPr fontId="2" type="noConversion"/>
  </si>
  <si>
    <t>인물</t>
    <phoneticPr fontId="2" type="noConversion"/>
  </si>
  <si>
    <t>인물</t>
    <phoneticPr fontId="2" type="noConversion"/>
  </si>
  <si>
    <t>표준영정</t>
    <phoneticPr fontId="2" type="noConversion"/>
  </si>
  <si>
    <t>S</t>
    <phoneticPr fontId="2" type="noConversion"/>
  </si>
  <si>
    <t>인물</t>
    <phoneticPr fontId="2" type="noConversion"/>
  </si>
  <si>
    <t>초상화기획기사</t>
    <phoneticPr fontId="2" type="noConversion"/>
  </si>
  <si>
    <t>CH</t>
    <phoneticPr fontId="2" type="noConversion"/>
  </si>
  <si>
    <t>명성대비전유</t>
    <phoneticPr fontId="2" type="noConversion"/>
  </si>
  <si>
    <t>윤선도</t>
    <phoneticPr fontId="2" type="noConversion"/>
  </si>
  <si>
    <t>고산유고</t>
    <phoneticPr fontId="2" type="noConversion"/>
  </si>
  <si>
    <t>전시자료</t>
    <phoneticPr fontId="2" type="noConversion"/>
  </si>
  <si>
    <t>예송논쟁</t>
    <phoneticPr fontId="2" type="noConversion"/>
  </si>
  <si>
    <t>사건</t>
    <phoneticPr fontId="2" type="noConversion"/>
  </si>
  <si>
    <t>명성왕후</t>
    <phoneticPr fontId="2" type="noConversion"/>
  </si>
  <si>
    <t>송시열</t>
    <phoneticPr fontId="2" type="noConversion"/>
  </si>
  <si>
    <t>인물</t>
    <phoneticPr fontId="2" type="noConversion"/>
  </si>
  <si>
    <t>김우명</t>
    <phoneticPr fontId="2" type="noConversion"/>
  </si>
  <si>
    <t>이원익_초상1</t>
    <phoneticPr fontId="2" type="noConversion"/>
  </si>
  <si>
    <t>이원익_초상2</t>
    <phoneticPr fontId="2" type="noConversion"/>
  </si>
  <si>
    <t>허목_초상</t>
    <phoneticPr fontId="2" type="noConversion"/>
  </si>
  <si>
    <t>표준영정</t>
    <phoneticPr fontId="2" type="noConversion"/>
  </si>
  <si>
    <t>윤선도_표준영정</t>
    <phoneticPr fontId="2" type="noConversion"/>
  </si>
  <si>
    <t>송시열_초상(국립중앙박물관)</t>
    <phoneticPr fontId="2" type="noConversion"/>
  </si>
  <si>
    <t>송시열_초상(제천의병전시관)</t>
    <phoneticPr fontId="2" type="noConversion"/>
  </si>
  <si>
    <t>국립중앙박물관</t>
    <phoneticPr fontId="2" type="noConversion"/>
  </si>
  <si>
    <t>장소</t>
    <phoneticPr fontId="2" type="noConversion"/>
  </si>
  <si>
    <t>제천의병전시관</t>
    <phoneticPr fontId="2" type="noConversion"/>
  </si>
  <si>
    <t>장소</t>
    <phoneticPr fontId="2" type="noConversion"/>
  </si>
  <si>
    <t>고산유물전시관</t>
    <phoneticPr fontId="2" type="noConversion"/>
  </si>
  <si>
    <t>장소</t>
    <phoneticPr fontId="2" type="noConversion"/>
  </si>
  <si>
    <t>이의전</t>
    <phoneticPr fontId="2" type="noConversion"/>
  </si>
  <si>
    <t>인물</t>
    <phoneticPr fontId="2" type="noConversion"/>
  </si>
  <si>
    <t>윤휴</t>
    <phoneticPr fontId="2" type="noConversion"/>
  </si>
  <si>
    <t>인물</t>
    <phoneticPr fontId="2" type="noConversion"/>
  </si>
  <si>
    <t>B의</t>
    <phoneticPr fontId="2" type="noConversion"/>
  </si>
  <si>
    <t>아버지이다</t>
    <phoneticPr fontId="2" type="noConversion"/>
  </si>
  <si>
    <t>이원익_서녀</t>
    <phoneticPr fontId="2" type="noConversion"/>
  </si>
  <si>
    <t>윤효전</t>
    <phoneticPr fontId="2" type="noConversion"/>
  </si>
  <si>
    <t>윤영</t>
    <phoneticPr fontId="2" type="noConversion"/>
  </si>
  <si>
    <t>이순신_서녀</t>
    <phoneticPr fontId="2" type="noConversion"/>
  </si>
  <si>
    <t>이순신</t>
    <phoneticPr fontId="2" type="noConversion"/>
  </si>
  <si>
    <t>딸이다</t>
    <phoneticPr fontId="2" type="noConversion"/>
  </si>
  <si>
    <t>B의</t>
    <phoneticPr fontId="2" type="noConversion"/>
  </si>
  <si>
    <t>남편이다</t>
    <phoneticPr fontId="2" type="noConversion"/>
  </si>
  <si>
    <t>B의</t>
    <phoneticPr fontId="2" type="noConversion"/>
  </si>
  <si>
    <t>남편이다</t>
    <phoneticPr fontId="2" type="noConversion"/>
  </si>
  <si>
    <t>B에 의해</t>
    <phoneticPr fontId="2" type="noConversion"/>
  </si>
  <si>
    <t>저술되었다</t>
    <phoneticPr fontId="2" type="noConversion"/>
  </si>
  <si>
    <t>B와</t>
    <phoneticPr fontId="2" type="noConversion"/>
  </si>
  <si>
    <t>관련이 있다</t>
    <phoneticPr fontId="2" type="noConversion"/>
  </si>
  <si>
    <t>홍수의_변</t>
    <phoneticPr fontId="2" type="noConversion"/>
  </si>
  <si>
    <t>윤휴</t>
    <phoneticPr fontId="2" type="noConversion"/>
  </si>
  <si>
    <t>딸이다</t>
    <phoneticPr fontId="2" type="noConversion"/>
  </si>
  <si>
    <t>B를</t>
    <phoneticPr fontId="2" type="noConversion"/>
  </si>
  <si>
    <t>묘사하였다</t>
    <phoneticPr fontId="2" type="noConversion"/>
  </si>
  <si>
    <t>B를</t>
    <phoneticPr fontId="2" type="noConversion"/>
  </si>
  <si>
    <t>B에 의해</t>
    <phoneticPr fontId="2" type="noConversion"/>
  </si>
  <si>
    <t>B에</t>
    <phoneticPr fontId="2" type="noConversion"/>
  </si>
  <si>
    <t>소장되었다</t>
    <phoneticPr fontId="2" type="noConversion"/>
  </si>
  <si>
    <t>묘사하였다</t>
    <phoneticPr fontId="2" type="noConversion"/>
  </si>
  <si>
    <t>circle</t>
    <phoneticPr fontId="2" type="noConversion"/>
  </si>
  <si>
    <t>line</t>
    <phoneticPr fontId="2" type="noConversion"/>
  </si>
  <si>
    <t>arrow-end</t>
    <phoneticPr fontId="2" type="noConversion"/>
  </si>
  <si>
    <t>http://kadhlab103.com/wiki/index.php/</t>
    <phoneticPr fontId="2" type="noConversion"/>
  </si>
  <si>
    <t>저술되었다</t>
    <phoneticPr fontId="2" type="noConversion"/>
  </si>
  <si>
    <t>rect</t>
    <phoneticPr fontId="2" type="noConversion"/>
  </si>
  <si>
    <t>허목_처_전주_이씨</t>
    <phoneticPr fontId="2" type="noConversion"/>
  </si>
  <si>
    <t>손녀 사위의 관계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</si>
</sst>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함초롬바탕"/>
      <family val="1"/>
      <charset val="129"/>
    </font>
    <font>
      <sz val="11"/>
      <color theme="9"/>
      <name val="맑은 고딕"/>
      <family val="2"/>
      <charset val="129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B0080"/>
      <name val="Arial"/>
      <family val="2"/>
    </font>
    <font>
      <sz val="11"/>
      <color rgb="FFA55858"/>
      <name val="Arial"/>
      <family val="2"/>
    </font>
    <font>
      <sz val="10"/>
      <color theme="9"/>
      <name val="함초롬바탕"/>
      <family val="1"/>
      <charset val="129"/>
    </font>
    <font>
      <u/>
      <sz val="11"/>
      <color theme="1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3"/>
      <color rgb="FF000000"/>
      <name val="NanumGothicBold"/>
      <family val="3"/>
      <charset val="129"/>
    </font>
    <font>
      <b/>
      <sz val="11"/>
      <color rgb="FFFA7D00"/>
      <name val="맑은 고딕"/>
      <family val="2"/>
      <charset val="129"/>
      <scheme val="minor"/>
    </font>
    <font>
      <b/>
      <sz val="17"/>
      <color rgb="FF606060"/>
      <name val="새굴림"/>
      <family val="1"/>
      <charset val="129"/>
    </font>
    <font>
      <b/>
      <sz val="11"/>
      <color theme="1"/>
      <name val="맑은 고딕"/>
      <family val="2"/>
      <charset val="129"/>
      <scheme val="minor"/>
    </font>
    <font>
      <b/>
      <sz val="11"/>
      <color rgb="FF000000"/>
      <name val="Arial"/>
      <family val="3"/>
      <charset val="129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000000"/>
      <name val="Arial"/>
      <family val="2"/>
    </font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11"/>
      <color rgb="FF000000"/>
      <name val="Arial"/>
      <family val="2"/>
    </font>
    <font>
      <sz val="11"/>
      <color rgb="FF0B0080"/>
      <name val="Arial"/>
      <family val="2"/>
    </font>
    <font>
      <sz val="11"/>
      <color rgb="FF000000"/>
      <name val="맑은 고딕"/>
      <family val="2"/>
      <charset val="129"/>
      <scheme val="minor"/>
    </font>
    <font>
      <sz val="11"/>
      <color rgb="FFA55858"/>
      <name val="맑은 고딕"/>
      <family val="2"/>
      <charset val="129"/>
      <scheme val="minor"/>
    </font>
    <font>
      <sz val="11"/>
      <color rgb="FFA55858"/>
      <name val="Arial"/>
      <family val="2"/>
    </font>
    <font>
      <sz val="11"/>
      <color rgb="FF0B0080"/>
      <name val="맑은 고딕"/>
      <family val="2"/>
      <charset val="129"/>
      <scheme val="minor"/>
    </font>
    <font>
      <sz val="11"/>
      <color rgb="FF000000"/>
      <name val="Arial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3">
    <xf numFmtId="0" fontId="0" fillId="0" borderId="0">
      <alignment vertical="center"/>
    </xf>
    <xf numFmtId="0" fontId="1" fillId="2" borderId="1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1" fillId="2" borderId="4" xfId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1" fillId="3" borderId="4" xfId="1" applyFill="1" applyBorder="1" applyAlignment="1">
      <alignment horizontal="center" vertical="center"/>
    </xf>
    <xf numFmtId="0" fontId="1" fillId="4" borderId="6" xfId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1" fillId="4" borderId="2" xfId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0" xfId="0" applyFill="1">
      <alignment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2" borderId="15" xfId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2" borderId="2" xfId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6" fillId="2" borderId="4" xfId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6" fillId="2" borderId="1" xfId="1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5" borderId="7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 wrapText="1"/>
    </xf>
    <xf numFmtId="0" fontId="29" fillId="5" borderId="8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29" fillId="5" borderId="9" xfId="0" applyFont="1" applyFill="1" applyBorder="1" applyAlignment="1">
      <alignment horizontal="center" vertical="center" wrapText="1"/>
    </xf>
    <xf numFmtId="0" fontId="25" fillId="5" borderId="10" xfId="0" applyFont="1" applyFill="1" applyBorder="1" applyAlignment="1">
      <alignment horizontal="center" vertical="center" wrapText="1"/>
    </xf>
    <xf numFmtId="0" fontId="29" fillId="5" borderId="10" xfId="0" applyFont="1" applyFill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10" fillId="0" borderId="0" xfId="2" applyFill="1">
      <alignment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5" fillId="5" borderId="8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25" fillId="5" borderId="10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</cellXfs>
  <cellStyles count="3">
    <cellStyle name="계산" xfId="1" builtinId="22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f0d07e4f606231d7/&#51064;&#47928;&#51221;&#48372;&#49688;&#50629;/&#54620;&#44544;%20&#46020;&#47197;/&#50728;&#53672;&#47196;&#51648;%20&#50641;&#49472;%20&#48143;%20&#54028;&#50892;&#54252;&#51064;&#53944;/&#50668;&#47084;&#44032;&#51648;%20&#49436;&#49885;&#53812;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범례 페이지"/>
      <sheetName val="객체뽑기"/>
      <sheetName val="관련항목"/>
      <sheetName val="시간정보"/>
      <sheetName val="공간정보"/>
      <sheetName val="네트워크 그래프 만들기"/>
      <sheetName val="참고문헌(입력)"/>
      <sheetName val="참고문헌 결과값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H3" t="str">
            <v>권수용, 「문중고문서를 통해 본 호남지역의 사회와 문화(해남윤씨 문중 문헌록 연구)」, 『古文書硏究』, Vol-38, 2011, 93-123쪽.</v>
          </cell>
        </row>
        <row r="13">
          <cell r="K13" t="str">
            <v xml:space="preserve">, "[ ]", &lt;html&gt;&lt;online style="color:purple"&gt;『』&lt;sup&gt;online&lt;/sup&gt;&lt;/online&gt;&lt;/html&gt;, .  </v>
          </cell>
        </row>
        <row r="14">
          <cell r="K14" t="str">
            <v xml:space="preserve">, "[ ]", &lt;html&gt;&lt;online style="color:purple"&gt;『』&lt;sup&gt;online&lt;/sup&gt;&lt;/online&gt;&lt;/html&gt;, .  </v>
          </cell>
        </row>
        <row r="15">
          <cell r="K15" t="str">
            <v xml:space="preserve">, "[ ]", &lt;html&gt;&lt;online style="color:purple"&gt;『』&lt;sup&gt;online&lt;/sup&gt;&lt;/online&gt;&lt;/html&gt;, .  </v>
          </cell>
        </row>
        <row r="16">
          <cell r="K16" t="str">
            <v xml:space="preserve">, "[ ]", &lt;html&gt;&lt;online style="color:purple"&gt;『』&lt;sup&gt;online&lt;/sup&gt;&lt;/online&gt;&lt;/html&gt;, .  </v>
          </cell>
        </row>
        <row r="36">
          <cell r="H36" t="str">
            <v>, 『』, , .</v>
          </cell>
        </row>
        <row r="41">
          <cell r="I41" t="str">
            <v>"[ ]",  ,&lt;html&gt;&lt;online style="color:purple"&gt;『』&lt;sup&gt;online&lt;/sup&gt;&lt;/online&gt;&lt;/html&gt;, .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kadhlab103.com/wiki/index.php/" TargetMode="External"/><Relationship Id="rId1" Type="http://schemas.openxmlformats.org/officeDocument/2006/relationships/hyperlink" Target="http://kadhlab103.com/wiki/index.php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"/>
  <sheetViews>
    <sheetView workbookViewId="0"/>
  </sheetViews>
  <sheetFormatPr defaultRowHeight="16.5"/>
  <cols>
    <col min="2" max="2" width="13.75" bestFit="1" customWidth="1"/>
    <col min="3" max="3" width="9.625" bestFit="1" customWidth="1"/>
  </cols>
  <sheetData>
    <row r="1" spans="2:3">
      <c r="B1" s="2" t="s">
        <v>0</v>
      </c>
      <c r="C1" s="9" t="s">
        <v>1</v>
      </c>
    </row>
    <row r="2" spans="2:3">
      <c r="B2" s="2" t="s">
        <v>2</v>
      </c>
      <c r="C2" s="13" t="e">
        <f>#REF!&amp;" "&amp;#REF!&amp;" "&amp;#REF!</f>
        <v>#REF!</v>
      </c>
    </row>
    <row r="3" spans="2:3">
      <c r="B3" s="2" t="s">
        <v>3</v>
      </c>
      <c r="C3" s="2"/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8"/>
  <sheetViews>
    <sheetView workbookViewId="0"/>
  </sheetViews>
  <sheetFormatPr defaultColWidth="9" defaultRowHeight="16.5"/>
  <cols>
    <col min="1" max="1" width="9" style="18"/>
    <col min="2" max="2" width="24.125" style="18" customWidth="1"/>
    <col min="3" max="3" width="23.25" style="18" customWidth="1"/>
    <col min="4" max="4" width="20.625" style="18" customWidth="1"/>
    <col min="5" max="5" width="19.5" style="18" customWidth="1"/>
    <col min="6" max="6" width="14.25" style="18" customWidth="1"/>
    <col min="7" max="7" width="24.625" style="18" customWidth="1"/>
    <col min="8" max="8" width="24.75" style="18" customWidth="1"/>
    <col min="9" max="16384" width="9" style="18"/>
  </cols>
  <sheetData>
    <row r="1" spans="1:8" ht="30.75" thickBot="1">
      <c r="A1" s="20" t="s">
        <v>73</v>
      </c>
      <c r="B1" s="20" t="s">
        <v>74</v>
      </c>
      <c r="C1" s="20" t="s">
        <v>75</v>
      </c>
      <c r="D1" s="20" t="s">
        <v>76</v>
      </c>
      <c r="E1" s="20" t="s">
        <v>77</v>
      </c>
      <c r="F1" s="20" t="s">
        <v>78</v>
      </c>
      <c r="G1" s="20" t="s">
        <v>79</v>
      </c>
      <c r="H1" s="20" t="s">
        <v>80</v>
      </c>
    </row>
    <row r="2" spans="1:8" ht="29.25" thickBot="1">
      <c r="A2" s="21">
        <v>1</v>
      </c>
      <c r="B2" s="22" t="s">
        <v>81</v>
      </c>
      <c r="C2" s="21" t="s">
        <v>82</v>
      </c>
      <c r="D2" s="21"/>
      <c r="E2" s="21"/>
      <c r="F2" s="21" t="s">
        <v>82</v>
      </c>
      <c r="G2" s="23" t="s">
        <v>83</v>
      </c>
      <c r="H2" s="21" t="s">
        <v>84</v>
      </c>
    </row>
    <row r="3" spans="1:8" ht="29.25" thickBot="1">
      <c r="A3" s="21">
        <v>2</v>
      </c>
      <c r="B3" s="22" t="s">
        <v>81</v>
      </c>
      <c r="C3" s="22" t="s">
        <v>85</v>
      </c>
      <c r="D3" s="21"/>
      <c r="E3" s="21"/>
      <c r="F3" s="21" t="s">
        <v>82</v>
      </c>
      <c r="G3" s="23" t="s">
        <v>86</v>
      </c>
      <c r="H3" s="21" t="s">
        <v>87</v>
      </c>
    </row>
    <row r="4" spans="1:8" ht="29.25" thickBot="1">
      <c r="A4" s="21">
        <v>3</v>
      </c>
      <c r="B4" s="22" t="s">
        <v>81</v>
      </c>
      <c r="C4" s="22" t="s">
        <v>88</v>
      </c>
      <c r="D4" s="21"/>
      <c r="E4" s="21"/>
      <c r="F4" s="21" t="s">
        <v>82</v>
      </c>
      <c r="G4" s="23" t="s">
        <v>89</v>
      </c>
      <c r="H4" s="21" t="s">
        <v>90</v>
      </c>
    </row>
    <row r="5" spans="1:8" ht="17.25" thickBot="1">
      <c r="A5" s="21">
        <v>4</v>
      </c>
      <c r="B5" s="22" t="s">
        <v>81</v>
      </c>
      <c r="C5" s="22" t="s">
        <v>91</v>
      </c>
      <c r="D5" s="21"/>
      <c r="E5" s="21"/>
      <c r="F5" s="21" t="s">
        <v>82</v>
      </c>
      <c r="G5" s="21"/>
      <c r="H5" s="21" t="s">
        <v>92</v>
      </c>
    </row>
    <row r="6" spans="1:8" ht="17.25" thickBot="1">
      <c r="A6" s="21">
        <v>5</v>
      </c>
      <c r="B6" s="22" t="s">
        <v>93</v>
      </c>
      <c r="C6" s="21" t="s">
        <v>82</v>
      </c>
      <c r="D6" s="21"/>
      <c r="E6" s="21"/>
      <c r="F6" s="21" t="s">
        <v>82</v>
      </c>
      <c r="G6" s="23" t="s">
        <v>94</v>
      </c>
      <c r="H6" s="21" t="s">
        <v>95</v>
      </c>
    </row>
    <row r="7" spans="1:8" ht="17.25" thickBot="1">
      <c r="A7" s="21">
        <v>6</v>
      </c>
      <c r="B7" s="22" t="s">
        <v>96</v>
      </c>
      <c r="C7" s="21" t="s">
        <v>82</v>
      </c>
      <c r="D7" s="21"/>
      <c r="E7" s="21"/>
      <c r="F7" s="21" t="s">
        <v>82</v>
      </c>
      <c r="G7" s="23" t="s">
        <v>97</v>
      </c>
      <c r="H7" s="21" t="s">
        <v>98</v>
      </c>
    </row>
    <row r="8" spans="1:8" ht="29.25" thickBot="1">
      <c r="A8" s="21">
        <v>7</v>
      </c>
      <c r="B8" s="22" t="s">
        <v>99</v>
      </c>
      <c r="C8" s="21" t="s">
        <v>82</v>
      </c>
      <c r="D8" s="21"/>
      <c r="E8" s="21"/>
      <c r="F8" s="21" t="s">
        <v>82</v>
      </c>
      <c r="G8" s="24" t="s">
        <v>100</v>
      </c>
      <c r="H8" s="21" t="s">
        <v>101</v>
      </c>
    </row>
    <row r="9" spans="1:8" ht="17.25" thickBot="1">
      <c r="A9" s="21">
        <v>8</v>
      </c>
      <c r="B9" s="22" t="s">
        <v>102</v>
      </c>
      <c r="C9" s="21" t="s">
        <v>82</v>
      </c>
      <c r="D9" s="21"/>
      <c r="E9" s="21"/>
      <c r="F9" s="21" t="s">
        <v>82</v>
      </c>
      <c r="G9" s="23" t="s">
        <v>103</v>
      </c>
      <c r="H9" s="21" t="s">
        <v>104</v>
      </c>
    </row>
    <row r="10" spans="1:8" ht="17.25" thickBot="1">
      <c r="A10" s="21">
        <v>9</v>
      </c>
      <c r="B10" s="22" t="s">
        <v>105</v>
      </c>
      <c r="C10" s="21" t="s">
        <v>82</v>
      </c>
      <c r="D10" s="21"/>
      <c r="E10" s="21"/>
      <c r="F10" s="21" t="s">
        <v>82</v>
      </c>
      <c r="G10" s="24" t="s">
        <v>106</v>
      </c>
      <c r="H10" s="21" t="s">
        <v>107</v>
      </c>
    </row>
    <row r="11" spans="1:8" ht="17.25" thickBot="1">
      <c r="A11" s="21">
        <v>10</v>
      </c>
      <c r="B11" s="22" t="s">
        <v>108</v>
      </c>
      <c r="C11" s="21" t="s">
        <v>82</v>
      </c>
      <c r="D11" s="21"/>
      <c r="E11" s="21"/>
      <c r="F11" s="21" t="s">
        <v>82</v>
      </c>
      <c r="G11" s="23" t="s">
        <v>109</v>
      </c>
      <c r="H11" s="21" t="s">
        <v>110</v>
      </c>
    </row>
    <row r="12" spans="1:8" ht="17.25" thickBot="1">
      <c r="A12" s="21">
        <v>11</v>
      </c>
      <c r="B12" s="22" t="s">
        <v>111</v>
      </c>
      <c r="C12" s="21" t="s">
        <v>82</v>
      </c>
      <c r="D12" s="21"/>
      <c r="E12" s="21"/>
      <c r="F12" s="21" t="s">
        <v>82</v>
      </c>
      <c r="G12" s="23" t="s">
        <v>112</v>
      </c>
      <c r="H12" s="21" t="s">
        <v>113</v>
      </c>
    </row>
    <row r="13" spans="1:8" ht="17.25" thickBot="1">
      <c r="A13" s="21">
        <v>12</v>
      </c>
      <c r="B13" s="22" t="s">
        <v>114</v>
      </c>
      <c r="C13" s="21" t="s">
        <v>82</v>
      </c>
      <c r="D13" s="21"/>
      <c r="E13" s="21"/>
      <c r="F13" s="21" t="s">
        <v>82</v>
      </c>
      <c r="G13" s="23" t="s">
        <v>115</v>
      </c>
      <c r="H13" s="21" t="s">
        <v>116</v>
      </c>
    </row>
    <row r="14" spans="1:8" ht="29.25" thickBot="1">
      <c r="A14" s="21">
        <v>13</v>
      </c>
      <c r="B14" s="22" t="s">
        <v>117</v>
      </c>
      <c r="C14" s="21" t="s">
        <v>82</v>
      </c>
      <c r="D14" s="21"/>
      <c r="E14" s="21"/>
      <c r="F14" s="21" t="s">
        <v>82</v>
      </c>
      <c r="G14" s="23" t="s">
        <v>118</v>
      </c>
      <c r="H14" s="21" t="s">
        <v>119</v>
      </c>
    </row>
    <row r="15" spans="1:8" ht="45.75" thickBot="1">
      <c r="A15" s="21">
        <v>14</v>
      </c>
      <c r="B15" s="22" t="s">
        <v>120</v>
      </c>
      <c r="C15" s="21" t="s">
        <v>82</v>
      </c>
      <c r="D15" s="21" t="s">
        <v>121</v>
      </c>
      <c r="E15" s="21" t="s">
        <v>122</v>
      </c>
      <c r="F15" s="22" t="s">
        <v>123</v>
      </c>
      <c r="G15" s="23" t="s">
        <v>124</v>
      </c>
      <c r="H15" s="21" t="s">
        <v>125</v>
      </c>
    </row>
    <row r="16" spans="1:8" ht="17.25" thickBot="1">
      <c r="A16" s="21">
        <v>15</v>
      </c>
      <c r="B16" s="22" t="s">
        <v>126</v>
      </c>
      <c r="C16" s="21" t="s">
        <v>82</v>
      </c>
      <c r="D16" s="21"/>
      <c r="E16" s="21" t="s">
        <v>127</v>
      </c>
      <c r="F16" s="21" t="s">
        <v>82</v>
      </c>
      <c r="G16" s="21"/>
      <c r="H16" s="21" t="s">
        <v>128</v>
      </c>
    </row>
    <row r="17" spans="1:8" ht="45.75" thickBot="1">
      <c r="A17" s="21">
        <v>16</v>
      </c>
      <c r="B17" s="22" t="s">
        <v>129</v>
      </c>
      <c r="C17" s="21" t="s">
        <v>82</v>
      </c>
      <c r="D17" s="21" t="s">
        <v>130</v>
      </c>
      <c r="E17" s="21" t="s">
        <v>131</v>
      </c>
      <c r="F17" s="22" t="s">
        <v>132</v>
      </c>
      <c r="G17" s="23" t="s">
        <v>133</v>
      </c>
      <c r="H17" s="21" t="s">
        <v>134</v>
      </c>
    </row>
    <row r="18" spans="1:8" ht="45.75" thickBot="1">
      <c r="A18" s="21">
        <v>17</v>
      </c>
      <c r="B18" s="22" t="s">
        <v>129</v>
      </c>
      <c r="C18" s="21" t="s">
        <v>82</v>
      </c>
      <c r="D18" s="21" t="s">
        <v>135</v>
      </c>
      <c r="E18" s="21" t="s">
        <v>131</v>
      </c>
      <c r="F18" s="22" t="s">
        <v>136</v>
      </c>
      <c r="G18" s="23" t="s">
        <v>137</v>
      </c>
      <c r="H18" s="21" t="s">
        <v>138</v>
      </c>
    </row>
    <row r="19" spans="1:8" ht="45.75" thickBot="1">
      <c r="A19" s="21">
        <v>18</v>
      </c>
      <c r="B19" s="22" t="s">
        <v>139</v>
      </c>
      <c r="C19" s="21" t="s">
        <v>82</v>
      </c>
      <c r="D19" s="21" t="s">
        <v>130</v>
      </c>
      <c r="E19" s="21" t="s">
        <v>140</v>
      </c>
      <c r="F19" s="22" t="s">
        <v>132</v>
      </c>
      <c r="G19" s="23" t="s">
        <v>141</v>
      </c>
      <c r="H19" s="21" t="s">
        <v>142</v>
      </c>
    </row>
    <row r="20" spans="1:8" ht="45.75" thickBot="1">
      <c r="A20" s="21">
        <v>19</v>
      </c>
      <c r="B20" s="22" t="s">
        <v>139</v>
      </c>
      <c r="C20" s="21" t="s">
        <v>82</v>
      </c>
      <c r="D20" s="21" t="s">
        <v>135</v>
      </c>
      <c r="E20" s="21" t="s">
        <v>140</v>
      </c>
      <c r="F20" s="22" t="s">
        <v>136</v>
      </c>
      <c r="G20" s="21"/>
      <c r="H20" s="21" t="s">
        <v>143</v>
      </c>
    </row>
    <row r="21" spans="1:8" ht="29.25" thickBot="1">
      <c r="A21" s="21">
        <v>20</v>
      </c>
      <c r="B21" s="22" t="s">
        <v>144</v>
      </c>
      <c r="C21" s="21" t="s">
        <v>82</v>
      </c>
      <c r="D21" s="21"/>
      <c r="E21" s="21" t="s">
        <v>145</v>
      </c>
      <c r="F21" s="21" t="s">
        <v>82</v>
      </c>
      <c r="G21" s="24" t="s">
        <v>146</v>
      </c>
      <c r="H21" s="21" t="s">
        <v>147</v>
      </c>
    </row>
    <row r="22" spans="1:8" ht="17.25" thickBot="1">
      <c r="A22" s="21">
        <v>21</v>
      </c>
      <c r="B22" s="22" t="s">
        <v>148</v>
      </c>
      <c r="C22" s="21" t="s">
        <v>82</v>
      </c>
      <c r="D22" s="21"/>
      <c r="E22" s="21"/>
      <c r="F22" s="21" t="s">
        <v>82</v>
      </c>
      <c r="G22" s="23" t="s">
        <v>149</v>
      </c>
      <c r="H22" s="21" t="s">
        <v>150</v>
      </c>
    </row>
    <row r="23" spans="1:8" ht="17.25" thickBot="1">
      <c r="A23" s="21">
        <v>22</v>
      </c>
      <c r="B23" s="22" t="s">
        <v>151</v>
      </c>
      <c r="C23" s="21" t="s">
        <v>82</v>
      </c>
      <c r="D23" s="21"/>
      <c r="E23" s="21"/>
      <c r="F23" s="21" t="s">
        <v>82</v>
      </c>
      <c r="G23" s="21"/>
      <c r="H23" s="21" t="s">
        <v>152</v>
      </c>
    </row>
    <row r="24" spans="1:8" ht="17.25" thickBot="1">
      <c r="A24" s="21">
        <v>23</v>
      </c>
      <c r="B24" s="22" t="s">
        <v>153</v>
      </c>
      <c r="C24" s="21" t="s">
        <v>82</v>
      </c>
      <c r="D24" s="21"/>
      <c r="E24" s="21"/>
      <c r="F24" s="21" t="s">
        <v>82</v>
      </c>
      <c r="G24" s="21"/>
      <c r="H24" s="21" t="s">
        <v>154</v>
      </c>
    </row>
    <row r="25" spans="1:8" ht="17.25" thickBot="1">
      <c r="A25" s="21">
        <v>24</v>
      </c>
      <c r="B25" s="22" t="s">
        <v>155</v>
      </c>
      <c r="C25" s="21" t="s">
        <v>82</v>
      </c>
      <c r="D25" s="21"/>
      <c r="E25" s="21"/>
      <c r="F25" s="21" t="s">
        <v>82</v>
      </c>
      <c r="G25" s="21"/>
      <c r="H25" s="21" t="s">
        <v>156</v>
      </c>
    </row>
    <row r="26" spans="1:8" ht="17.25" thickBot="1">
      <c r="A26" s="21">
        <v>25</v>
      </c>
      <c r="B26" s="22" t="s">
        <v>157</v>
      </c>
      <c r="C26" s="21" t="s">
        <v>82</v>
      </c>
      <c r="D26" s="21"/>
      <c r="E26" s="21"/>
      <c r="F26" s="21" t="s">
        <v>82</v>
      </c>
      <c r="G26" s="21"/>
      <c r="H26" s="21" t="s">
        <v>158</v>
      </c>
    </row>
    <row r="27" spans="1:8" ht="30.75" thickBot="1">
      <c r="A27" s="21">
        <v>26</v>
      </c>
      <c r="B27" s="22" t="s">
        <v>159</v>
      </c>
      <c r="C27" s="21" t="s">
        <v>82</v>
      </c>
      <c r="D27" s="21"/>
      <c r="E27" s="21"/>
      <c r="F27" s="21" t="s">
        <v>82</v>
      </c>
      <c r="G27" s="21"/>
      <c r="H27" s="21" t="s">
        <v>160</v>
      </c>
    </row>
    <row r="28" spans="1:8" ht="45.75" thickBot="1">
      <c r="A28" s="21">
        <v>27</v>
      </c>
      <c r="B28" s="22" t="s">
        <v>161</v>
      </c>
      <c r="C28" s="21" t="s">
        <v>82</v>
      </c>
      <c r="D28" s="21" t="s">
        <v>162</v>
      </c>
      <c r="E28" s="21" t="s">
        <v>163</v>
      </c>
      <c r="F28" s="22" t="s">
        <v>164</v>
      </c>
      <c r="G28" s="23" t="s">
        <v>165</v>
      </c>
      <c r="H28" s="21" t="s">
        <v>166</v>
      </c>
    </row>
    <row r="29" spans="1:8" ht="17.25" thickBot="1">
      <c r="A29" s="21">
        <v>28</v>
      </c>
      <c r="B29" s="22" t="s">
        <v>167</v>
      </c>
      <c r="C29" s="21" t="s">
        <v>82</v>
      </c>
      <c r="D29" s="21"/>
      <c r="E29" s="21"/>
      <c r="F29" s="21" t="s">
        <v>82</v>
      </c>
      <c r="G29" s="21"/>
      <c r="H29" s="21" t="s">
        <v>168</v>
      </c>
    </row>
    <row r="30" spans="1:8" ht="17.25" thickBot="1">
      <c r="A30" s="21">
        <v>29</v>
      </c>
      <c r="B30" s="22" t="s">
        <v>169</v>
      </c>
      <c r="C30" s="21" t="s">
        <v>82</v>
      </c>
      <c r="D30" s="21"/>
      <c r="E30" s="21"/>
      <c r="F30" s="21" t="s">
        <v>82</v>
      </c>
      <c r="G30" s="21"/>
      <c r="H30" s="21" t="s">
        <v>170</v>
      </c>
    </row>
    <row r="31" spans="1:8" ht="45.75" thickBot="1">
      <c r="A31" s="21">
        <v>30</v>
      </c>
      <c r="B31" s="22" t="s">
        <v>171</v>
      </c>
      <c r="C31" s="21" t="s">
        <v>82</v>
      </c>
      <c r="D31" s="21" t="s">
        <v>172</v>
      </c>
      <c r="E31" s="21" t="s">
        <v>173</v>
      </c>
      <c r="F31" s="22" t="s">
        <v>174</v>
      </c>
      <c r="G31" s="23" t="s">
        <v>175</v>
      </c>
      <c r="H31" s="21" t="s">
        <v>176</v>
      </c>
    </row>
    <row r="32" spans="1:8" ht="45.75" thickBot="1">
      <c r="A32" s="21">
        <v>31</v>
      </c>
      <c r="B32" s="22" t="s">
        <v>177</v>
      </c>
      <c r="C32" s="21" t="s">
        <v>82</v>
      </c>
      <c r="D32" s="21"/>
      <c r="E32" s="21"/>
      <c r="F32" s="22" t="s">
        <v>178</v>
      </c>
      <c r="G32" s="24" t="s">
        <v>179</v>
      </c>
      <c r="H32" s="21" t="s">
        <v>180</v>
      </c>
    </row>
    <row r="33" spans="1:8" ht="45.75" thickBot="1">
      <c r="A33" s="21">
        <v>32</v>
      </c>
      <c r="B33" s="22" t="s">
        <v>181</v>
      </c>
      <c r="C33" s="21" t="s">
        <v>82</v>
      </c>
      <c r="D33" s="21"/>
      <c r="E33" s="21"/>
      <c r="F33" s="22" t="s">
        <v>182</v>
      </c>
      <c r="G33" s="24" t="s">
        <v>183</v>
      </c>
      <c r="H33" s="21" t="s">
        <v>184</v>
      </c>
    </row>
    <row r="34" spans="1:8" ht="17.25" thickBot="1">
      <c r="A34" s="21">
        <v>33</v>
      </c>
      <c r="B34" s="22" t="s">
        <v>185</v>
      </c>
      <c r="C34" s="21" t="s">
        <v>82</v>
      </c>
      <c r="D34" s="21"/>
      <c r="E34" s="21"/>
      <c r="F34" s="21" t="s">
        <v>82</v>
      </c>
      <c r="G34" s="23" t="s">
        <v>186</v>
      </c>
      <c r="H34" s="21" t="s">
        <v>187</v>
      </c>
    </row>
    <row r="35" spans="1:8" ht="17.25" thickBot="1">
      <c r="A35" s="21">
        <v>34</v>
      </c>
      <c r="B35" s="22" t="s">
        <v>188</v>
      </c>
      <c r="C35" s="21" t="s">
        <v>82</v>
      </c>
      <c r="D35" s="21"/>
      <c r="E35" s="21"/>
      <c r="F35" s="21" t="s">
        <v>82</v>
      </c>
      <c r="G35" s="23" t="s">
        <v>189</v>
      </c>
      <c r="H35" s="21" t="s">
        <v>190</v>
      </c>
    </row>
    <row r="36" spans="1:8" ht="17.25" thickBot="1">
      <c r="A36" s="21">
        <v>35</v>
      </c>
      <c r="B36" s="22" t="s">
        <v>191</v>
      </c>
      <c r="C36" s="21" t="s">
        <v>82</v>
      </c>
      <c r="D36" s="21"/>
      <c r="E36" s="21"/>
      <c r="F36" s="21" t="s">
        <v>82</v>
      </c>
      <c r="G36" s="21"/>
      <c r="H36" s="21" t="s">
        <v>192</v>
      </c>
    </row>
    <row r="37" spans="1:8" ht="45.75" thickBot="1">
      <c r="A37" s="21">
        <v>36</v>
      </c>
      <c r="B37" s="22" t="s">
        <v>193</v>
      </c>
      <c r="C37" s="21" t="s">
        <v>82</v>
      </c>
      <c r="D37" s="21"/>
      <c r="E37" s="21"/>
      <c r="F37" s="22" t="s">
        <v>194</v>
      </c>
      <c r="G37" s="23" t="s">
        <v>195</v>
      </c>
      <c r="H37" s="21" t="s">
        <v>196</v>
      </c>
    </row>
    <row r="38" spans="1:8" ht="29.25" thickBot="1">
      <c r="A38" s="21">
        <v>37</v>
      </c>
      <c r="B38" s="22" t="s">
        <v>197</v>
      </c>
      <c r="C38" s="21" t="s">
        <v>82</v>
      </c>
      <c r="D38" s="21"/>
      <c r="E38" s="21"/>
      <c r="F38" s="21" t="s">
        <v>82</v>
      </c>
      <c r="G38" s="24" t="s">
        <v>198</v>
      </c>
      <c r="H38" s="21" t="s">
        <v>199</v>
      </c>
    </row>
    <row r="39" spans="1:8" ht="29.25" thickBot="1">
      <c r="A39" s="21">
        <v>38</v>
      </c>
      <c r="B39" s="22" t="s">
        <v>200</v>
      </c>
      <c r="C39" s="21" t="s">
        <v>82</v>
      </c>
      <c r="D39" s="21"/>
      <c r="E39" s="21"/>
      <c r="F39" s="21" t="s">
        <v>82</v>
      </c>
      <c r="G39" s="23" t="s">
        <v>201</v>
      </c>
      <c r="H39" s="21" t="s">
        <v>202</v>
      </c>
    </row>
    <row r="40" spans="1:8" ht="29.25" thickBot="1">
      <c r="A40" s="21">
        <v>39</v>
      </c>
      <c r="B40" s="22" t="s">
        <v>203</v>
      </c>
      <c r="C40" s="21" t="s">
        <v>82</v>
      </c>
      <c r="D40" s="21"/>
      <c r="E40" s="21"/>
      <c r="F40" s="21" t="s">
        <v>82</v>
      </c>
      <c r="G40" s="23" t="s">
        <v>204</v>
      </c>
      <c r="H40" s="21" t="s">
        <v>205</v>
      </c>
    </row>
    <row r="41" spans="1:8" ht="17.25" thickBot="1">
      <c r="A41" s="21">
        <v>40</v>
      </c>
      <c r="B41" s="22" t="s">
        <v>206</v>
      </c>
      <c r="C41" s="21" t="s">
        <v>82</v>
      </c>
      <c r="D41" s="21"/>
      <c r="E41" s="21"/>
      <c r="F41" s="21" t="s">
        <v>82</v>
      </c>
      <c r="G41" s="23" t="s">
        <v>207</v>
      </c>
      <c r="H41" s="21" t="s">
        <v>208</v>
      </c>
    </row>
    <row r="42" spans="1:8" ht="17.25" thickBot="1">
      <c r="A42" s="21">
        <v>41</v>
      </c>
      <c r="B42" s="22" t="s">
        <v>209</v>
      </c>
      <c r="C42" s="21" t="s">
        <v>82</v>
      </c>
      <c r="D42" s="21"/>
      <c r="E42" s="21"/>
      <c r="F42" s="21" t="s">
        <v>82</v>
      </c>
      <c r="G42" s="24" t="s">
        <v>210</v>
      </c>
      <c r="H42" s="21" t="s">
        <v>211</v>
      </c>
    </row>
    <row r="43" spans="1:8" ht="17.25" thickBot="1">
      <c r="A43" s="21">
        <v>42</v>
      </c>
      <c r="B43" s="22" t="s">
        <v>212</v>
      </c>
      <c r="C43" s="21" t="s">
        <v>82</v>
      </c>
      <c r="D43" s="21"/>
      <c r="E43" s="21"/>
      <c r="F43" s="21" t="s">
        <v>82</v>
      </c>
      <c r="G43" s="24" t="s">
        <v>213</v>
      </c>
      <c r="H43" s="21" t="s">
        <v>214</v>
      </c>
    </row>
    <row r="44" spans="1:8" ht="29.25" thickBot="1">
      <c r="A44" s="21">
        <v>43</v>
      </c>
      <c r="B44" s="22" t="s">
        <v>215</v>
      </c>
      <c r="C44" s="21" t="s">
        <v>82</v>
      </c>
      <c r="D44" s="21"/>
      <c r="E44" s="21"/>
      <c r="F44" s="21" t="s">
        <v>82</v>
      </c>
      <c r="G44" s="23" t="s">
        <v>216</v>
      </c>
      <c r="H44" s="21" t="s">
        <v>217</v>
      </c>
    </row>
    <row r="45" spans="1:8" ht="17.25" thickBot="1">
      <c r="A45" s="21">
        <v>44</v>
      </c>
      <c r="B45" s="22" t="s">
        <v>218</v>
      </c>
      <c r="C45" s="21" t="s">
        <v>82</v>
      </c>
      <c r="D45" s="21"/>
      <c r="E45" s="21"/>
      <c r="F45" s="21" t="s">
        <v>82</v>
      </c>
      <c r="G45" s="23" t="s">
        <v>219</v>
      </c>
      <c r="H45" s="21" t="s">
        <v>220</v>
      </c>
    </row>
    <row r="46" spans="1:8" ht="17.25" thickBot="1">
      <c r="A46" s="21">
        <v>45</v>
      </c>
      <c r="B46" s="22" t="s">
        <v>221</v>
      </c>
      <c r="C46" s="21" t="s">
        <v>82</v>
      </c>
      <c r="D46" s="21"/>
      <c r="E46" s="21"/>
      <c r="F46" s="21" t="s">
        <v>82</v>
      </c>
      <c r="G46" s="23" t="s">
        <v>222</v>
      </c>
      <c r="H46" s="21" t="s">
        <v>223</v>
      </c>
    </row>
    <row r="47" spans="1:8" ht="45.75" thickBot="1">
      <c r="A47" s="21">
        <v>46</v>
      </c>
      <c r="B47" s="22" t="s">
        <v>224</v>
      </c>
      <c r="C47" s="21" t="s">
        <v>82</v>
      </c>
      <c r="D47" s="21"/>
      <c r="E47" s="21"/>
      <c r="F47" s="22" t="s">
        <v>225</v>
      </c>
      <c r="G47" s="23" t="s">
        <v>226</v>
      </c>
      <c r="H47" s="21" t="s">
        <v>227</v>
      </c>
    </row>
    <row r="48" spans="1:8" ht="28.5">
      <c r="A48" s="96">
        <v>47</v>
      </c>
      <c r="B48" s="98" t="s">
        <v>228</v>
      </c>
      <c r="C48" s="96" t="s">
        <v>82</v>
      </c>
      <c r="D48" s="96"/>
      <c r="E48" s="96"/>
      <c r="F48" s="96" t="s">
        <v>82</v>
      </c>
      <c r="G48" s="94" t="s">
        <v>229</v>
      </c>
      <c r="H48" s="25" t="s">
        <v>230</v>
      </c>
    </row>
    <row r="49" spans="1:8" ht="17.25" thickBot="1">
      <c r="A49" s="97"/>
      <c r="B49" s="99"/>
      <c r="C49" s="97"/>
      <c r="D49" s="97"/>
      <c r="E49" s="97"/>
      <c r="F49" s="97"/>
      <c r="G49" s="95"/>
      <c r="H49" s="26" t="s">
        <v>231</v>
      </c>
    </row>
    <row r="50" spans="1:8" ht="17.25" thickBot="1">
      <c r="A50" s="21">
        <v>48</v>
      </c>
      <c r="B50" s="22" t="s">
        <v>232</v>
      </c>
      <c r="C50" s="21" t="s">
        <v>82</v>
      </c>
      <c r="D50" s="21"/>
      <c r="E50" s="21"/>
      <c r="F50" s="21" t="s">
        <v>82</v>
      </c>
      <c r="G50" s="24" t="s">
        <v>233</v>
      </c>
      <c r="H50" s="21" t="s">
        <v>234</v>
      </c>
    </row>
    <row r="51" spans="1:8" ht="29.25" thickBot="1">
      <c r="A51" s="21">
        <v>49</v>
      </c>
      <c r="B51" s="22" t="s">
        <v>235</v>
      </c>
      <c r="C51" s="21" t="s">
        <v>82</v>
      </c>
      <c r="D51" s="21"/>
      <c r="E51" s="21"/>
      <c r="F51" s="21" t="s">
        <v>82</v>
      </c>
      <c r="G51" s="21"/>
      <c r="H51" s="21" t="s">
        <v>236</v>
      </c>
    </row>
    <row r="52" spans="1:8" ht="17.25" thickBot="1">
      <c r="A52" s="21">
        <v>50</v>
      </c>
      <c r="B52" s="22" t="s">
        <v>237</v>
      </c>
      <c r="C52" s="21" t="s">
        <v>82</v>
      </c>
      <c r="D52" s="21"/>
      <c r="E52" s="21"/>
      <c r="F52" s="21" t="s">
        <v>82</v>
      </c>
      <c r="G52" s="24" t="s">
        <v>238</v>
      </c>
      <c r="H52" s="21" t="s">
        <v>239</v>
      </c>
    </row>
    <row r="53" spans="1:8" ht="45.75" thickBot="1">
      <c r="A53" s="21">
        <v>51</v>
      </c>
      <c r="B53" s="22" t="s">
        <v>240</v>
      </c>
      <c r="C53" s="21" t="s">
        <v>82</v>
      </c>
      <c r="D53" s="21"/>
      <c r="E53" s="21"/>
      <c r="F53" s="22" t="s">
        <v>241</v>
      </c>
      <c r="G53" s="23" t="s">
        <v>242</v>
      </c>
      <c r="H53" s="21" t="s">
        <v>243</v>
      </c>
    </row>
    <row r="54" spans="1:8" ht="45.75" thickBot="1">
      <c r="A54" s="21">
        <v>52</v>
      </c>
      <c r="B54" s="22" t="s">
        <v>244</v>
      </c>
      <c r="C54" s="21" t="s">
        <v>82</v>
      </c>
      <c r="D54" s="21"/>
      <c r="E54" s="21"/>
      <c r="F54" s="22" t="s">
        <v>245</v>
      </c>
      <c r="G54" s="23" t="s">
        <v>246</v>
      </c>
      <c r="H54" s="21" t="s">
        <v>247</v>
      </c>
    </row>
    <row r="55" spans="1:8" ht="45.75" thickBot="1">
      <c r="A55" s="21">
        <v>53</v>
      </c>
      <c r="B55" s="22" t="s">
        <v>248</v>
      </c>
      <c r="C55" s="21" t="s">
        <v>82</v>
      </c>
      <c r="D55" s="21"/>
      <c r="E55" s="21"/>
      <c r="F55" s="22" t="s">
        <v>249</v>
      </c>
      <c r="G55" s="23" t="s">
        <v>250</v>
      </c>
      <c r="H55" s="21" t="s">
        <v>251</v>
      </c>
    </row>
    <row r="56" spans="1:8" ht="29.25" thickBot="1">
      <c r="A56" s="21">
        <v>54</v>
      </c>
      <c r="B56" s="22" t="s">
        <v>252</v>
      </c>
      <c r="C56" s="21" t="s">
        <v>82</v>
      </c>
      <c r="D56" s="21"/>
      <c r="E56" s="21"/>
      <c r="F56" s="21" t="s">
        <v>82</v>
      </c>
      <c r="G56" s="23" t="s">
        <v>253</v>
      </c>
      <c r="H56" s="21" t="s">
        <v>254</v>
      </c>
    </row>
    <row r="57" spans="1:8" ht="17.25" thickBot="1">
      <c r="A57" s="21">
        <v>55</v>
      </c>
      <c r="B57" s="22" t="s">
        <v>255</v>
      </c>
      <c r="C57" s="21" t="s">
        <v>82</v>
      </c>
      <c r="D57" s="21"/>
      <c r="E57" s="21"/>
      <c r="F57" s="21" t="s">
        <v>82</v>
      </c>
      <c r="G57" s="23" t="s">
        <v>256</v>
      </c>
      <c r="H57" s="21" t="s">
        <v>257</v>
      </c>
    </row>
    <row r="58" spans="1:8" ht="29.25" thickBot="1">
      <c r="A58" s="21">
        <v>56</v>
      </c>
      <c r="B58" s="22" t="s">
        <v>258</v>
      </c>
      <c r="C58" s="21" t="s">
        <v>82</v>
      </c>
      <c r="D58" s="21"/>
      <c r="E58" s="21"/>
      <c r="F58" s="21" t="s">
        <v>82</v>
      </c>
      <c r="G58" s="23" t="s">
        <v>259</v>
      </c>
      <c r="H58" s="21" t="s">
        <v>260</v>
      </c>
    </row>
    <row r="59" spans="1:8" ht="17.25" thickBot="1">
      <c r="A59" s="21">
        <v>57</v>
      </c>
      <c r="B59" s="22" t="s">
        <v>261</v>
      </c>
      <c r="C59" s="21" t="s">
        <v>82</v>
      </c>
      <c r="D59" s="21"/>
      <c r="E59" s="21"/>
      <c r="F59" s="21" t="s">
        <v>82</v>
      </c>
      <c r="G59" s="23" t="s">
        <v>262</v>
      </c>
      <c r="H59" s="21" t="s">
        <v>263</v>
      </c>
    </row>
    <row r="60" spans="1:8" ht="44.25" thickBot="1">
      <c r="A60" s="21">
        <v>58</v>
      </c>
      <c r="B60" s="22" t="s">
        <v>264</v>
      </c>
      <c r="C60" s="21" t="s">
        <v>82</v>
      </c>
      <c r="D60" s="21"/>
      <c r="E60" s="21"/>
      <c r="F60" s="21" t="s">
        <v>82</v>
      </c>
      <c r="G60" s="23" t="s">
        <v>265</v>
      </c>
      <c r="H60" s="21" t="s">
        <v>266</v>
      </c>
    </row>
    <row r="61" spans="1:8" ht="45.75" thickBot="1">
      <c r="A61" s="21">
        <v>59</v>
      </c>
      <c r="B61" s="22" t="s">
        <v>267</v>
      </c>
      <c r="C61" s="21" t="s">
        <v>82</v>
      </c>
      <c r="D61" s="21"/>
      <c r="E61" s="21"/>
      <c r="F61" s="22" t="s">
        <v>268</v>
      </c>
      <c r="G61" s="23" t="s">
        <v>269</v>
      </c>
      <c r="H61" s="21" t="s">
        <v>270</v>
      </c>
    </row>
    <row r="62" spans="1:8" ht="17.25" thickBot="1">
      <c r="A62" s="21">
        <v>60</v>
      </c>
      <c r="B62" s="22" t="s">
        <v>271</v>
      </c>
      <c r="C62" s="21" t="s">
        <v>82</v>
      </c>
      <c r="D62" s="21"/>
      <c r="E62" s="21"/>
      <c r="F62" s="21" t="s">
        <v>82</v>
      </c>
      <c r="G62" s="23" t="s">
        <v>272</v>
      </c>
      <c r="H62" s="21" t="s">
        <v>273</v>
      </c>
    </row>
    <row r="63" spans="1:8" ht="17.25" thickBot="1">
      <c r="A63" s="21">
        <v>61</v>
      </c>
      <c r="B63" s="22" t="s">
        <v>274</v>
      </c>
      <c r="C63" s="21" t="s">
        <v>82</v>
      </c>
      <c r="D63" s="21"/>
      <c r="E63" s="21"/>
      <c r="F63" s="21" t="s">
        <v>82</v>
      </c>
      <c r="G63" s="23" t="s">
        <v>275</v>
      </c>
      <c r="H63" s="21" t="s">
        <v>276</v>
      </c>
    </row>
    <row r="64" spans="1:8" ht="29.25" thickBot="1">
      <c r="A64" s="21">
        <v>62</v>
      </c>
      <c r="B64" s="22" t="s">
        <v>277</v>
      </c>
      <c r="C64" s="21" t="s">
        <v>82</v>
      </c>
      <c r="D64" s="21"/>
      <c r="E64" s="21"/>
      <c r="F64" s="21" t="s">
        <v>82</v>
      </c>
      <c r="G64" s="23" t="s">
        <v>278</v>
      </c>
      <c r="H64" s="21" t="s">
        <v>279</v>
      </c>
    </row>
    <row r="65" spans="1:8" ht="17.25" thickBot="1">
      <c r="A65" s="21">
        <v>63</v>
      </c>
      <c r="B65" s="22" t="s">
        <v>280</v>
      </c>
      <c r="C65" s="21" t="s">
        <v>82</v>
      </c>
      <c r="D65" s="21"/>
      <c r="E65" s="21"/>
      <c r="F65" s="21" t="s">
        <v>82</v>
      </c>
      <c r="G65" s="23" t="s">
        <v>281</v>
      </c>
      <c r="H65" s="21" t="s">
        <v>282</v>
      </c>
    </row>
    <row r="66" spans="1:8">
      <c r="A66" s="96">
        <v>64</v>
      </c>
      <c r="B66" s="98" t="s">
        <v>283</v>
      </c>
      <c r="C66" s="96" t="s">
        <v>82</v>
      </c>
      <c r="D66" s="96"/>
      <c r="E66" s="96"/>
      <c r="F66" s="96" t="s">
        <v>82</v>
      </c>
      <c r="G66" s="94" t="s">
        <v>284</v>
      </c>
      <c r="H66" s="25" t="s">
        <v>285</v>
      </c>
    </row>
    <row r="67" spans="1:8" ht="29.25" thickBot="1">
      <c r="A67" s="97"/>
      <c r="B67" s="99"/>
      <c r="C67" s="97"/>
      <c r="D67" s="97"/>
      <c r="E67" s="97"/>
      <c r="F67" s="97"/>
      <c r="G67" s="95"/>
      <c r="H67" s="26" t="s">
        <v>286</v>
      </c>
    </row>
    <row r="68" spans="1:8" ht="17.25" thickBot="1">
      <c r="A68" s="21">
        <v>65</v>
      </c>
      <c r="B68" s="22" t="s">
        <v>287</v>
      </c>
      <c r="C68" s="21" t="s">
        <v>82</v>
      </c>
      <c r="D68" s="21"/>
      <c r="E68" s="21"/>
      <c r="F68" s="21" t="s">
        <v>82</v>
      </c>
      <c r="G68" s="21"/>
      <c r="H68" s="21" t="s">
        <v>288</v>
      </c>
    </row>
  </sheetData>
  <mergeCells count="14">
    <mergeCell ref="G48:G49"/>
    <mergeCell ref="A66:A67"/>
    <mergeCell ref="B66:B67"/>
    <mergeCell ref="C66:C67"/>
    <mergeCell ref="D66:D67"/>
    <mergeCell ref="E66:E67"/>
    <mergeCell ref="F66:F67"/>
    <mergeCell ref="G66:G67"/>
    <mergeCell ref="A48:A49"/>
    <mergeCell ref="B48:B49"/>
    <mergeCell ref="C48:C49"/>
    <mergeCell ref="D48:D49"/>
    <mergeCell ref="E48:E49"/>
    <mergeCell ref="F48:F49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5"/>
  <sheetViews>
    <sheetView workbookViewId="0">
      <selection activeCell="I30" sqref="I30"/>
    </sheetView>
  </sheetViews>
  <sheetFormatPr defaultRowHeight="16.5"/>
  <sheetData>
    <row r="1" spans="1:3">
      <c r="A1" s="83" t="s">
        <v>803</v>
      </c>
      <c r="B1" s="19" t="str">
        <f>'네트워크 그래프 만들기'!C33</f>
        <v>이원익</v>
      </c>
      <c r="C1" t="str">
        <f t="shared" ref="C1:C34" si="0">A1&amp;B1</f>
        <v>http://kadhlab103.com/wiki/index.php/이원익</v>
      </c>
    </row>
    <row r="2" spans="1:3">
      <c r="A2" t="s">
        <v>593</v>
      </c>
      <c r="B2" s="19" t="str">
        <f>'네트워크 그래프 만들기'!C34</f>
        <v>허목</v>
      </c>
      <c r="C2" t="str">
        <f t="shared" si="0"/>
        <v>http://kadhlab103.com/wiki/index.php/허목</v>
      </c>
    </row>
    <row r="3" spans="1:3">
      <c r="A3" t="s">
        <v>593</v>
      </c>
      <c r="B3" s="19" t="str">
        <f>'네트워크 그래프 만들기'!C35</f>
        <v>허목_처_전주_이씨</v>
      </c>
      <c r="C3" t="str">
        <f t="shared" si="0"/>
        <v>http://kadhlab103.com/wiki/index.php/허목_처_전주_이씨</v>
      </c>
    </row>
    <row r="4" spans="1:3">
      <c r="A4" s="29" t="s">
        <v>593</v>
      </c>
      <c r="B4" s="19" t="str">
        <f>'네트워크 그래프 만들기'!C36</f>
        <v>명성대비전유</v>
      </c>
      <c r="C4" t="str">
        <f t="shared" si="0"/>
        <v>http://kadhlab103.com/wiki/index.php/명성대비전유</v>
      </c>
    </row>
    <row r="5" spans="1:3">
      <c r="A5" t="s">
        <v>593</v>
      </c>
      <c r="B5" s="19" t="str">
        <f>'네트워크 그래프 만들기'!C37</f>
        <v>윤선도</v>
      </c>
      <c r="C5" t="str">
        <f t="shared" si="0"/>
        <v>http://kadhlab103.com/wiki/index.php/윤선도</v>
      </c>
    </row>
    <row r="6" spans="1:3">
      <c r="A6" t="s">
        <v>593</v>
      </c>
      <c r="B6" s="19" t="str">
        <f>'네트워크 그래프 만들기'!C38</f>
        <v>고산유고</v>
      </c>
      <c r="C6" t="str">
        <f t="shared" si="0"/>
        <v>http://kadhlab103.com/wiki/index.php/고산유고</v>
      </c>
    </row>
    <row r="7" spans="1:3">
      <c r="A7" s="29" t="s">
        <v>593</v>
      </c>
      <c r="B7" s="19" t="str">
        <f>'네트워크 그래프 만들기'!C39</f>
        <v>예송논쟁</v>
      </c>
      <c r="C7" t="str">
        <f t="shared" si="0"/>
        <v>http://kadhlab103.com/wiki/index.php/예송논쟁</v>
      </c>
    </row>
    <row r="8" spans="1:3">
      <c r="A8" t="s">
        <v>593</v>
      </c>
      <c r="B8" s="19" t="str">
        <f>'네트워크 그래프 만들기'!C40</f>
        <v>명성왕후</v>
      </c>
      <c r="C8" t="str">
        <f t="shared" si="0"/>
        <v>http://kadhlab103.com/wiki/index.php/명성왕후</v>
      </c>
    </row>
    <row r="9" spans="1:3">
      <c r="A9" t="s">
        <v>593</v>
      </c>
      <c r="B9" s="19" t="str">
        <f>'네트워크 그래프 만들기'!C41</f>
        <v>송시열</v>
      </c>
      <c r="C9" t="str">
        <f t="shared" si="0"/>
        <v>http://kadhlab103.com/wiki/index.php/송시열</v>
      </c>
    </row>
    <row r="10" spans="1:3">
      <c r="A10" s="29" t="s">
        <v>593</v>
      </c>
      <c r="B10" s="19" t="str">
        <f>'네트워크 그래프 만들기'!C42</f>
        <v>김우명</v>
      </c>
      <c r="C10" t="str">
        <f t="shared" si="0"/>
        <v>http://kadhlab103.com/wiki/index.php/김우명</v>
      </c>
    </row>
    <row r="11" spans="1:3">
      <c r="A11" t="s">
        <v>593</v>
      </c>
      <c r="B11" s="19" t="str">
        <f>'네트워크 그래프 만들기'!C43</f>
        <v>이원익_초상1</v>
      </c>
      <c r="C11" t="str">
        <f t="shared" si="0"/>
        <v>http://kadhlab103.com/wiki/index.php/이원익_초상1</v>
      </c>
    </row>
    <row r="12" spans="1:3">
      <c r="A12" t="s">
        <v>593</v>
      </c>
      <c r="B12" s="19" t="str">
        <f>'네트워크 그래프 만들기'!C44</f>
        <v>이원익_초상2</v>
      </c>
      <c r="C12" t="str">
        <f t="shared" si="0"/>
        <v>http://kadhlab103.com/wiki/index.php/이원익_초상2</v>
      </c>
    </row>
    <row r="13" spans="1:3">
      <c r="A13" s="29" t="s">
        <v>593</v>
      </c>
      <c r="B13" s="19" t="str">
        <f>'네트워크 그래프 만들기'!C45</f>
        <v>허목_초상</v>
      </c>
      <c r="C13" t="str">
        <f t="shared" si="0"/>
        <v>http://kadhlab103.com/wiki/index.php/허목_초상</v>
      </c>
    </row>
    <row r="14" spans="1:3">
      <c r="A14" t="s">
        <v>593</v>
      </c>
      <c r="B14" s="19" t="str">
        <f>'네트워크 그래프 만들기'!C46</f>
        <v>윤선도_표준영정</v>
      </c>
      <c r="C14" t="str">
        <f t="shared" si="0"/>
        <v>http://kadhlab103.com/wiki/index.php/윤선도_표준영정</v>
      </c>
    </row>
    <row r="15" spans="1:3">
      <c r="A15" t="s">
        <v>593</v>
      </c>
      <c r="B15" s="19" t="str">
        <f>'네트워크 그래프 만들기'!C47</f>
        <v>송시열_초상(국립중앙박물관)</v>
      </c>
      <c r="C15" t="str">
        <f t="shared" si="0"/>
        <v>http://kadhlab103.com/wiki/index.php/송시열_초상(국립중앙박물관)</v>
      </c>
    </row>
    <row r="16" spans="1:3">
      <c r="A16" s="29" t="s">
        <v>593</v>
      </c>
      <c r="B16" s="19" t="str">
        <f>'네트워크 그래프 만들기'!C48</f>
        <v>송시열_초상(제천의병전시관)</v>
      </c>
      <c r="C16" t="str">
        <f t="shared" si="0"/>
        <v>http://kadhlab103.com/wiki/index.php/송시열_초상(제천의병전시관)</v>
      </c>
    </row>
    <row r="17" spans="1:3">
      <c r="A17" t="s">
        <v>593</v>
      </c>
      <c r="B17" s="19" t="str">
        <f>'네트워크 그래프 만들기'!C49</f>
        <v>국립중앙박물관</v>
      </c>
      <c r="C17" t="str">
        <f t="shared" si="0"/>
        <v>http://kadhlab103.com/wiki/index.php/국립중앙박물관</v>
      </c>
    </row>
    <row r="18" spans="1:3">
      <c r="A18" t="s">
        <v>593</v>
      </c>
      <c r="B18" s="19" t="str">
        <f>'네트워크 그래프 만들기'!C50</f>
        <v>제천의병전시관</v>
      </c>
      <c r="C18" t="str">
        <f t="shared" si="0"/>
        <v>http://kadhlab103.com/wiki/index.php/제천의병전시관</v>
      </c>
    </row>
    <row r="19" spans="1:3">
      <c r="A19" s="29" t="s">
        <v>593</v>
      </c>
      <c r="B19" s="19" t="str">
        <f>'네트워크 그래프 만들기'!C51</f>
        <v>고산유물전시관</v>
      </c>
      <c r="C19" t="str">
        <f t="shared" si="0"/>
        <v>http://kadhlab103.com/wiki/index.php/고산유물전시관</v>
      </c>
    </row>
    <row r="20" spans="1:3">
      <c r="A20" t="s">
        <v>593</v>
      </c>
      <c r="B20" s="19" t="str">
        <f>'네트워크 그래프 만들기'!C52</f>
        <v>이의전</v>
      </c>
      <c r="C20" t="str">
        <f t="shared" si="0"/>
        <v>http://kadhlab103.com/wiki/index.php/이의전</v>
      </c>
    </row>
    <row r="21" spans="1:3">
      <c r="A21" t="s">
        <v>593</v>
      </c>
      <c r="B21" s="19" t="str">
        <f>'네트워크 그래프 만들기'!C53</f>
        <v>윤휴</v>
      </c>
      <c r="C21" t="str">
        <f t="shared" si="0"/>
        <v>http://kadhlab103.com/wiki/index.php/윤휴</v>
      </c>
    </row>
    <row r="22" spans="1:3">
      <c r="A22" s="29" t="s">
        <v>593</v>
      </c>
      <c r="B22" s="19" t="str">
        <f>'네트워크 그래프 만들기'!C54</f>
        <v>이원익_서녀</v>
      </c>
      <c r="C22" t="str">
        <f t="shared" si="0"/>
        <v>http://kadhlab103.com/wiki/index.php/이원익_서녀</v>
      </c>
    </row>
    <row r="23" spans="1:3">
      <c r="A23" t="s">
        <v>593</v>
      </c>
      <c r="B23" s="19" t="str">
        <f>'네트워크 그래프 만들기'!C55</f>
        <v>윤효전</v>
      </c>
      <c r="C23" t="str">
        <f t="shared" si="0"/>
        <v>http://kadhlab103.com/wiki/index.php/윤효전</v>
      </c>
    </row>
    <row r="24" spans="1:3">
      <c r="A24" t="s">
        <v>593</v>
      </c>
      <c r="B24" s="19" t="str">
        <f>'네트워크 그래프 만들기'!C56</f>
        <v>윤영</v>
      </c>
      <c r="C24" t="str">
        <f t="shared" si="0"/>
        <v>http://kadhlab103.com/wiki/index.php/윤영</v>
      </c>
    </row>
    <row r="25" spans="1:3">
      <c r="A25" s="29" t="s">
        <v>593</v>
      </c>
      <c r="B25" s="19" t="str">
        <f>'네트워크 그래프 만들기'!C57</f>
        <v>이순신_서녀</v>
      </c>
      <c r="C25" t="str">
        <f t="shared" si="0"/>
        <v>http://kadhlab103.com/wiki/index.php/이순신_서녀</v>
      </c>
    </row>
    <row r="26" spans="1:3">
      <c r="A26" s="83" t="s">
        <v>593</v>
      </c>
      <c r="B26" s="37" t="str">
        <f>'네트워크 그래프 만들기'!C58</f>
        <v>이순신</v>
      </c>
      <c r="C26" t="str">
        <f t="shared" si="0"/>
        <v>http://kadhlab103.com/wiki/index.php/이순신</v>
      </c>
    </row>
    <row r="27" spans="1:3">
      <c r="A27" t="s">
        <v>593</v>
      </c>
      <c r="B27" s="37" t="str">
        <f>'네트워크 그래프 만들기'!C59</f>
        <v>홍수의_변</v>
      </c>
      <c r="C27" t="str">
        <f t="shared" si="0"/>
        <v>http://kadhlab103.com/wiki/index.php/홍수의_변</v>
      </c>
    </row>
    <row r="28" spans="1:3">
      <c r="A28" t="s">
        <v>593</v>
      </c>
      <c r="B28" s="37" t="e">
        <f>'네트워크 그래프 만들기'!#REF!</f>
        <v>#REF!</v>
      </c>
      <c r="C28" t="e">
        <f t="shared" si="0"/>
        <v>#REF!</v>
      </c>
    </row>
    <row r="29" spans="1:3">
      <c r="A29" s="29" t="s">
        <v>593</v>
      </c>
      <c r="B29" s="37" t="e">
        <f>'네트워크 그래프 만들기'!#REF!</f>
        <v>#REF!</v>
      </c>
      <c r="C29" t="e">
        <f t="shared" si="0"/>
        <v>#REF!</v>
      </c>
    </row>
    <row r="30" spans="1:3">
      <c r="A30" t="s">
        <v>593</v>
      </c>
      <c r="B30" s="37" t="e">
        <f>'네트워크 그래프 만들기'!#REF!</f>
        <v>#REF!</v>
      </c>
      <c r="C30" t="e">
        <f t="shared" si="0"/>
        <v>#REF!</v>
      </c>
    </row>
    <row r="31" spans="1:3">
      <c r="A31" t="s">
        <v>593</v>
      </c>
      <c r="B31" s="37" t="e">
        <f>'네트워크 그래프 만들기'!#REF!</f>
        <v>#REF!</v>
      </c>
      <c r="C31" t="e">
        <f t="shared" si="0"/>
        <v>#REF!</v>
      </c>
    </row>
    <row r="32" spans="1:3">
      <c r="A32" s="29" t="s">
        <v>593</v>
      </c>
      <c r="B32" s="37" t="e">
        <f>'네트워크 그래프 만들기'!#REF!</f>
        <v>#REF!</v>
      </c>
      <c r="C32" t="e">
        <f t="shared" si="0"/>
        <v>#REF!</v>
      </c>
    </row>
    <row r="33" spans="1:3">
      <c r="A33" t="s">
        <v>593</v>
      </c>
      <c r="B33" s="37">
        <f>'네트워크 그래프 만들기'!C60</f>
        <v>0</v>
      </c>
      <c r="C33" t="str">
        <f t="shared" si="0"/>
        <v>http://kadhlab103.com/wiki/index.php/0</v>
      </c>
    </row>
    <row r="34" spans="1:3">
      <c r="A34" t="s">
        <v>593</v>
      </c>
      <c r="B34" s="37">
        <f>'네트워크 그래프 만들기'!C61</f>
        <v>0</v>
      </c>
      <c r="C34" t="str">
        <f t="shared" si="0"/>
        <v>http://kadhlab103.com/wiki/index.php/0</v>
      </c>
    </row>
    <row r="35" spans="1:3">
      <c r="B35" s="37" t="str">
        <f>'네트워크 그래프 만들기'!C62</f>
        <v>관계어</v>
      </c>
    </row>
  </sheetData>
  <phoneticPr fontId="2" type="noConversion"/>
  <hyperlinks>
    <hyperlink ref="A1" r:id="rId1" xr:uid="{A9CBFD7E-C737-4265-9C2E-8DB3C23799E1}"/>
    <hyperlink ref="A26" r:id="rId2" xr:uid="{B7BADA91-1995-4029-A396-A209558C7FDF}"/>
  </hyperlinks>
  <pageMargins left="0.7" right="0.7" top="0.75" bottom="0.75" header="0.3" footer="0.3"/>
  <pageSetup paperSize="9" orientation="portrait" horizontalDpi="4294967292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2ECB0-6737-48FE-A45D-087EE383520D}">
  <dimension ref="A1:K61"/>
  <sheetViews>
    <sheetView workbookViewId="0">
      <selection sqref="A1:F1"/>
    </sheetView>
  </sheetViews>
  <sheetFormatPr defaultColWidth="9" defaultRowHeight="16.5"/>
  <cols>
    <col min="1" max="1" width="9" style="38"/>
    <col min="2" max="2" width="35.25" style="38" bestFit="1" customWidth="1"/>
    <col min="3" max="3" width="38.125" style="38" bestFit="1" customWidth="1"/>
    <col min="4" max="4" width="24.875" style="38" bestFit="1" customWidth="1"/>
    <col min="5" max="5" width="38.5" style="38" bestFit="1" customWidth="1"/>
    <col min="6" max="6" width="100.25" style="38" customWidth="1"/>
    <col min="7" max="7" width="9" style="38"/>
    <col min="8" max="8" width="40.625" style="38" customWidth="1"/>
    <col min="9" max="9" width="9" style="38"/>
    <col min="10" max="10" width="189.375" style="38" bestFit="1" customWidth="1"/>
    <col min="11" max="16384" width="9" style="38"/>
  </cols>
  <sheetData>
    <row r="1" spans="1:11">
      <c r="A1" s="100" t="s">
        <v>617</v>
      </c>
      <c r="B1" s="100"/>
      <c r="C1" s="100"/>
      <c r="D1" s="100"/>
      <c r="E1" s="100"/>
      <c r="F1" s="100"/>
    </row>
    <row r="2" spans="1:11">
      <c r="A2" s="39" t="s">
        <v>618</v>
      </c>
      <c r="B2" s="39" t="s">
        <v>619</v>
      </c>
      <c r="C2" s="39" t="s">
        <v>620</v>
      </c>
      <c r="D2" s="39" t="s">
        <v>621</v>
      </c>
      <c r="E2" s="39" t="s">
        <v>622</v>
      </c>
      <c r="F2" s="39" t="s">
        <v>623</v>
      </c>
      <c r="H2" s="40" t="s">
        <v>624</v>
      </c>
    </row>
    <row r="3" spans="1:11">
      <c r="A3" s="39"/>
      <c r="B3" s="41"/>
      <c r="C3" s="39"/>
      <c r="D3" s="39"/>
      <c r="E3" s="39"/>
      <c r="F3" s="39"/>
      <c r="H3" s="40" t="str">
        <f>A3&amp;", 「"&amp;B3&amp;"」, 『"&amp;C3&amp;"』, "&amp;D3&amp;", "&amp;E3&amp;", "&amp;F3&amp;"."</f>
        <v>, 「」, 『』, , , .</v>
      </c>
    </row>
    <row r="4" spans="1:11">
      <c r="A4" s="39"/>
      <c r="B4" s="39"/>
      <c r="C4" s="39"/>
      <c r="D4" s="39"/>
      <c r="E4" s="39"/>
      <c r="F4" s="39"/>
      <c r="H4" s="40"/>
    </row>
    <row r="6" spans="1:11">
      <c r="A6" s="100"/>
      <c r="B6" s="100"/>
      <c r="C6" s="100"/>
      <c r="D6" s="100"/>
      <c r="E6" s="100"/>
      <c r="F6" s="100"/>
    </row>
    <row r="7" spans="1:11">
      <c r="A7" s="39"/>
      <c r="B7" s="39"/>
      <c r="C7" s="39"/>
      <c r="D7" s="39"/>
      <c r="E7" s="39"/>
      <c r="F7" s="39"/>
      <c r="H7" s="39"/>
    </row>
    <row r="8" spans="1:11">
      <c r="A8" s="39"/>
      <c r="B8" s="39"/>
      <c r="C8" s="39"/>
      <c r="D8" s="39"/>
      <c r="E8" s="39"/>
      <c r="F8" s="39"/>
      <c r="H8" s="39"/>
    </row>
    <row r="9" spans="1:11">
      <c r="A9" s="39"/>
      <c r="B9" s="39"/>
      <c r="C9" s="39"/>
      <c r="D9" s="39"/>
      <c r="E9" s="39"/>
      <c r="F9" s="39"/>
      <c r="H9" s="39"/>
    </row>
    <row r="11" spans="1:11">
      <c r="A11" s="101" t="s">
        <v>625</v>
      </c>
      <c r="B11" s="102"/>
      <c r="C11" s="102"/>
      <c r="D11" s="102"/>
      <c r="E11" s="102"/>
      <c r="F11" s="102"/>
      <c r="G11" s="103"/>
      <c r="I11" s="39"/>
    </row>
    <row r="12" spans="1:11">
      <c r="A12" s="39" t="s">
        <v>618</v>
      </c>
      <c r="B12" s="39" t="s">
        <v>626</v>
      </c>
      <c r="C12" s="39" t="s">
        <v>627</v>
      </c>
      <c r="D12" s="39" t="s">
        <v>628</v>
      </c>
      <c r="E12" s="39" t="s">
        <v>629</v>
      </c>
      <c r="F12" s="39" t="s">
        <v>630</v>
      </c>
      <c r="G12" s="39" t="s">
        <v>631</v>
      </c>
      <c r="H12" s="39"/>
      <c r="I12" s="42"/>
      <c r="K12" s="40" t="s">
        <v>632</v>
      </c>
    </row>
    <row r="13" spans="1:11" ht="33" customHeight="1">
      <c r="A13" s="43"/>
      <c r="B13" s="44"/>
      <c r="C13" s="45"/>
      <c r="D13" s="46" t="s">
        <v>633</v>
      </c>
      <c r="E13" s="43"/>
      <c r="F13" s="46" t="s">
        <v>634</v>
      </c>
      <c r="G13" s="43"/>
      <c r="H13" s="46"/>
      <c r="I13" s="47"/>
      <c r="K13" s="40" t="str">
        <f>A13&amp;", "&amp;"""["&amp;B13&amp;" "&amp;C13&amp;"]"""&amp;D13&amp;"『"&amp;E13&amp;"』"&amp;F13&amp;" "&amp;G13&amp;". "&amp;H13&amp;" "&amp;I13</f>
        <v xml:space="preserve">, "[ ]", &lt;html&gt;&lt;online style="color:purple"&gt;『』&lt;sup&gt;online&lt;/sup&gt;&lt;/online&gt;&lt;/html&gt;, .  </v>
      </c>
    </row>
    <row r="14" spans="1:11" ht="33" customHeight="1">
      <c r="A14" s="43"/>
      <c r="B14" s="48"/>
      <c r="C14" s="49"/>
      <c r="D14" s="50" t="s">
        <v>633</v>
      </c>
      <c r="E14" s="43"/>
      <c r="F14" s="46" t="s">
        <v>634</v>
      </c>
      <c r="G14" s="43"/>
      <c r="H14" s="50"/>
      <c r="I14" s="51"/>
      <c r="K14" s="40" t="str">
        <f>A14&amp;", "&amp;"""["&amp;B14&amp;" "&amp;C14&amp;"]"""&amp;D14&amp;"『"&amp;E14&amp;"』"&amp;F14&amp;" "&amp;G14&amp;". "&amp;H14&amp;" "&amp;I14</f>
        <v xml:space="preserve">, "[ ]", &lt;html&gt;&lt;online style="color:purple"&gt;『』&lt;sup&gt;online&lt;/sup&gt;&lt;/online&gt;&lt;/html&gt;, .  </v>
      </c>
    </row>
    <row r="15" spans="1:11" ht="21.75">
      <c r="A15" s="43"/>
      <c r="B15" s="52"/>
      <c r="C15" s="53"/>
      <c r="D15" s="54" t="s">
        <v>633</v>
      </c>
      <c r="E15" s="43"/>
      <c r="F15" s="54" t="s">
        <v>634</v>
      </c>
      <c r="G15" s="43"/>
      <c r="H15" s="54"/>
      <c r="I15" s="55"/>
      <c r="K15" s="40" t="str">
        <f>A15&amp;", "&amp;"""["&amp;B15&amp;" "&amp;C15&amp;"]"""&amp;D15&amp;"『"&amp;E15&amp;"』"&amp;F15&amp;" "&amp;G15&amp;". "&amp;H15&amp;" "&amp;I15</f>
        <v xml:space="preserve">, "[ ]", &lt;html&gt;&lt;online style="color:purple"&gt;『』&lt;sup&gt;online&lt;/sup&gt;&lt;/online&gt;&lt;/html&gt;, .  </v>
      </c>
    </row>
    <row r="16" spans="1:11">
      <c r="A16" s="39"/>
      <c r="B16" s="56"/>
      <c r="C16" s="39"/>
      <c r="D16" s="57" t="s">
        <v>633</v>
      </c>
      <c r="E16" s="39"/>
      <c r="F16" s="57" t="s">
        <v>634</v>
      </c>
      <c r="G16" s="39"/>
      <c r="H16" s="57"/>
      <c r="I16" s="51"/>
      <c r="K16" s="40" t="str">
        <f>A16&amp;", "&amp;"""["&amp;B16&amp;" "&amp;C16&amp;"]"""&amp;D16&amp;"『"&amp;E16&amp;"』"&amp;F16&amp;" "&amp;G16&amp;". "&amp;H16&amp;" "&amp;I16</f>
        <v xml:space="preserve">, "[ ]", &lt;html&gt;&lt;online style="color:purple"&gt;『』&lt;sup&gt;online&lt;/sup&gt;&lt;/online&gt;&lt;/html&gt;, .  </v>
      </c>
    </row>
    <row r="17" spans="1:11">
      <c r="A17" s="58"/>
      <c r="B17" s="59"/>
      <c r="C17" s="58"/>
      <c r="D17" s="57"/>
      <c r="E17" s="58"/>
      <c r="F17" s="57"/>
      <c r="G17" s="58"/>
      <c r="H17" s="57"/>
      <c r="I17" s="60"/>
      <c r="K17" s="61"/>
    </row>
    <row r="18" spans="1:11">
      <c r="A18" s="58"/>
      <c r="B18" s="59"/>
      <c r="C18" s="58"/>
      <c r="D18" s="57"/>
      <c r="E18" s="58"/>
      <c r="F18" s="57"/>
      <c r="G18" s="58"/>
      <c r="H18" s="57"/>
      <c r="I18" s="60"/>
      <c r="K18" s="61"/>
    </row>
    <row r="19" spans="1:11">
      <c r="A19" s="58"/>
      <c r="B19" s="59"/>
      <c r="C19" s="58"/>
      <c r="D19" s="57"/>
      <c r="E19" s="58"/>
      <c r="F19" s="57"/>
      <c r="G19" s="58"/>
      <c r="H19" s="57"/>
      <c r="I19" s="60"/>
      <c r="K19" s="61"/>
    </row>
    <row r="20" spans="1:11">
      <c r="A20" s="58"/>
      <c r="B20" s="59"/>
      <c r="C20" s="58"/>
      <c r="D20" s="57"/>
      <c r="E20" s="58"/>
      <c r="F20" s="57"/>
      <c r="G20" s="58"/>
      <c r="H20" s="57"/>
      <c r="I20" s="60"/>
      <c r="K20" s="61"/>
    </row>
    <row r="22" spans="1:11">
      <c r="A22" s="101" t="s">
        <v>635</v>
      </c>
      <c r="B22" s="102"/>
      <c r="C22" s="102"/>
      <c r="D22" s="102"/>
      <c r="E22" s="102"/>
      <c r="F22" s="102"/>
      <c r="G22" s="103"/>
      <c r="H22" s="39"/>
      <c r="I22" s="39"/>
    </row>
    <row r="23" spans="1:11">
      <c r="A23" s="39" t="s">
        <v>636</v>
      </c>
      <c r="B23" s="39" t="s">
        <v>637</v>
      </c>
      <c r="C23" s="39" t="s">
        <v>638</v>
      </c>
      <c r="D23" s="39" t="s">
        <v>639</v>
      </c>
      <c r="E23" s="39"/>
      <c r="F23" s="40" t="s">
        <v>640</v>
      </c>
      <c r="G23" s="39"/>
      <c r="H23" s="39"/>
      <c r="I23" s="39"/>
    </row>
    <row r="24" spans="1:11">
      <c r="A24" s="39"/>
      <c r="B24" s="56"/>
      <c r="C24" s="39"/>
      <c r="D24" s="51"/>
      <c r="E24" s="39"/>
      <c r="F24" s="40" t="str">
        <f>A24&amp;", "&amp;H24&amp;"["&amp;B24&amp;"], "&amp;I24&amp;"『"&amp;C24&amp;"』, "&amp;"작성일: "&amp;D24&amp;"."</f>
        <v>, "[], "『』, 작성일: .</v>
      </c>
      <c r="G24" s="39"/>
      <c r="H24" s="39" t="s">
        <v>641</v>
      </c>
      <c r="I24" s="39" t="s">
        <v>641</v>
      </c>
    </row>
    <row r="25" spans="1:11">
      <c r="A25" s="39"/>
      <c r="B25" s="39"/>
      <c r="C25" s="39"/>
      <c r="D25" s="51"/>
      <c r="E25" s="39"/>
      <c r="F25" s="40" t="str">
        <f t="shared" ref="F25:F26" si="0">A25&amp;", "&amp;H25&amp;"["&amp;B25&amp;"], "&amp;I25&amp;"『"&amp;C25&amp;"』, "&amp;"작성일: "&amp;D25&amp;"."</f>
        <v>, "[], "『』, 작성일: .</v>
      </c>
      <c r="G25" s="39"/>
      <c r="H25" s="39" t="s">
        <v>641</v>
      </c>
      <c r="I25" s="39" t="s">
        <v>641</v>
      </c>
    </row>
    <row r="26" spans="1:11">
      <c r="A26" s="39"/>
      <c r="B26" s="39"/>
      <c r="C26" s="39"/>
      <c r="D26" s="51"/>
      <c r="E26" s="39"/>
      <c r="F26" s="40" t="str">
        <f t="shared" si="0"/>
        <v>, "[], "『』, 작성일: .</v>
      </c>
      <c r="G26" s="39"/>
      <c r="H26" s="39" t="s">
        <v>641</v>
      </c>
      <c r="I26" s="39" t="s">
        <v>641</v>
      </c>
    </row>
    <row r="28" spans="1:11">
      <c r="A28" s="101" t="s">
        <v>642</v>
      </c>
      <c r="B28" s="102"/>
      <c r="C28" s="102"/>
      <c r="D28" s="102"/>
      <c r="E28" s="102"/>
      <c r="F28" s="102"/>
      <c r="G28" s="103"/>
    </row>
    <row r="29" spans="1:11">
      <c r="A29" s="39" t="s">
        <v>643</v>
      </c>
      <c r="B29" s="39" t="s">
        <v>644</v>
      </c>
      <c r="C29" s="39" t="s">
        <v>645</v>
      </c>
      <c r="D29" s="39" t="s">
        <v>646</v>
      </c>
      <c r="E29" s="39"/>
      <c r="F29" s="39"/>
      <c r="G29" s="39"/>
      <c r="H29" s="39" t="s">
        <v>641</v>
      </c>
      <c r="I29" s="39" t="s">
        <v>641</v>
      </c>
    </row>
    <row r="30" spans="1:11">
      <c r="A30" s="39"/>
      <c r="B30" s="39"/>
      <c r="C30" s="39"/>
      <c r="D30" s="39"/>
      <c r="E30" s="39"/>
      <c r="F30" s="40" t="str">
        <f>A30&amp;", "&amp;H30&amp;"["&amp;B30&amp;"], "&amp;I30&amp;"『"&amp;C30&amp;"』, "&amp;"작성일: "&amp;D30&amp;"."</f>
        <v>, "[], "『』, 작성일: .</v>
      </c>
      <c r="G30" s="39"/>
      <c r="H30" s="39" t="s">
        <v>641</v>
      </c>
      <c r="I30" s="39" t="s">
        <v>641</v>
      </c>
    </row>
    <row r="31" spans="1:11">
      <c r="A31" s="39"/>
      <c r="B31" s="39"/>
      <c r="C31" s="39"/>
      <c r="D31" s="39"/>
      <c r="E31" s="39"/>
      <c r="F31" s="40" t="str">
        <f t="shared" ref="F31:F32" si="1">A31&amp;", "&amp;H31&amp;"["&amp;B31&amp;"], "&amp;I31&amp;"『"&amp;C31&amp;"』, "&amp;"작성일: "&amp;D31&amp;"."</f>
        <v>, "[], "『』, 작성일: .</v>
      </c>
      <c r="G31" s="39"/>
      <c r="H31" s="39" t="s">
        <v>641</v>
      </c>
      <c r="I31" s="39" t="s">
        <v>647</v>
      </c>
    </row>
    <row r="32" spans="1:11">
      <c r="A32" s="39"/>
      <c r="B32" s="39"/>
      <c r="C32" s="39"/>
      <c r="D32" s="39"/>
      <c r="E32" s="39"/>
      <c r="F32" s="40" t="str">
        <f t="shared" si="1"/>
        <v>, "[], "『』, 작성일: .</v>
      </c>
      <c r="G32" s="39"/>
      <c r="H32" s="39" t="s">
        <v>647</v>
      </c>
      <c r="I32" s="39" t="s">
        <v>647</v>
      </c>
    </row>
    <row r="34" spans="1:10">
      <c r="A34" s="100" t="s">
        <v>648</v>
      </c>
      <c r="B34" s="100"/>
      <c r="C34" s="100"/>
      <c r="D34" s="100"/>
      <c r="E34" s="100"/>
      <c r="F34" s="100"/>
    </row>
    <row r="35" spans="1:10">
      <c r="A35" s="39" t="s">
        <v>649</v>
      </c>
      <c r="B35" s="39" t="s">
        <v>648</v>
      </c>
      <c r="C35" s="39" t="s">
        <v>650</v>
      </c>
      <c r="D35" s="39" t="s">
        <v>651</v>
      </c>
      <c r="E35" s="39"/>
      <c r="F35" s="39"/>
      <c r="H35" s="40" t="s">
        <v>652</v>
      </c>
    </row>
    <row r="36" spans="1:10">
      <c r="A36" s="39"/>
      <c r="B36" s="39"/>
      <c r="C36" s="39"/>
      <c r="D36" s="39"/>
      <c r="E36" s="39"/>
      <c r="F36" s="39"/>
      <c r="H36" s="40" t="str">
        <f>A36&amp;", "&amp;"『"&amp;B36&amp;"』, "&amp;C36&amp;", "&amp;D36&amp;"."</f>
        <v>, 『』, , .</v>
      </c>
    </row>
    <row r="37" spans="1:10">
      <c r="A37" s="39"/>
      <c r="B37" s="39"/>
      <c r="C37" s="39"/>
      <c r="D37" s="39"/>
      <c r="E37" s="39"/>
      <c r="F37" s="39"/>
      <c r="H37" s="40"/>
    </row>
    <row r="39" spans="1:10">
      <c r="A39" s="100" t="s">
        <v>653</v>
      </c>
      <c r="B39" s="100"/>
      <c r="C39" s="100"/>
      <c r="D39" s="100"/>
      <c r="E39" s="100"/>
      <c r="F39" s="100"/>
      <c r="G39" s="100"/>
      <c r="H39" s="100"/>
      <c r="I39" s="100"/>
      <c r="J39" s="100"/>
    </row>
    <row r="40" spans="1:10">
      <c r="A40" s="39" t="s">
        <v>654</v>
      </c>
      <c r="B40" s="39" t="s">
        <v>655</v>
      </c>
      <c r="C40" s="39" t="s">
        <v>656</v>
      </c>
      <c r="D40" s="39" t="s">
        <v>657</v>
      </c>
      <c r="E40" s="39" t="s">
        <v>658</v>
      </c>
      <c r="F40" s="39" t="s">
        <v>659</v>
      </c>
      <c r="G40" s="39" t="s">
        <v>660</v>
      </c>
      <c r="H40" s="39"/>
      <c r="I40" s="39" t="s">
        <v>661</v>
      </c>
    </row>
    <row r="41" spans="1:10">
      <c r="A41" s="39"/>
      <c r="B41" s="45"/>
      <c r="C41" s="39"/>
      <c r="D41" s="39" t="s">
        <v>662</v>
      </c>
      <c r="E41" s="39"/>
      <c r="F41" s="39" t="s">
        <v>663</v>
      </c>
      <c r="G41" s="39"/>
      <c r="H41" s="39"/>
      <c r="I41" s="39" t="str">
        <f>"""["&amp;A41&amp;" "&amp;B41&amp;"]"", "&amp;C41&amp;" ,"&amp;D41&amp;"『"&amp;E41&amp;"』"&amp;F41&amp;", "&amp;G41&amp;"."</f>
        <v>"[ ]",  ,&lt;html&gt;&lt;online style="color:purple"&gt;『』&lt;sup&gt;online&lt;/sup&gt;&lt;/online&gt;&lt;/html&gt;, .</v>
      </c>
    </row>
    <row r="42" spans="1:10">
      <c r="A42" s="39"/>
      <c r="B42" s="39"/>
      <c r="C42" s="39"/>
      <c r="D42" s="39"/>
      <c r="E42" s="39"/>
      <c r="F42" s="39"/>
      <c r="G42" s="39"/>
      <c r="H42" s="39"/>
      <c r="I42" s="39"/>
    </row>
    <row r="43" spans="1:10">
      <c r="A43" s="39"/>
      <c r="B43" s="39"/>
      <c r="C43" s="39"/>
      <c r="D43" s="39"/>
      <c r="E43" s="39"/>
      <c r="F43" s="39"/>
      <c r="G43" s="39"/>
      <c r="H43" s="39"/>
      <c r="I43" s="39"/>
    </row>
    <row r="44" spans="1:10">
      <c r="A44" s="39"/>
      <c r="B44" s="39"/>
      <c r="C44" s="39"/>
      <c r="D44" s="39"/>
      <c r="E44" s="39"/>
      <c r="F44" s="39"/>
      <c r="G44" s="39"/>
      <c r="H44" s="39"/>
      <c r="I44" s="39"/>
    </row>
    <row r="45" spans="1:10">
      <c r="A45" s="39"/>
      <c r="B45" s="39"/>
      <c r="C45" s="39"/>
      <c r="D45" s="39"/>
      <c r="E45" s="39"/>
      <c r="F45" s="39"/>
      <c r="G45" s="39"/>
      <c r="H45" s="39"/>
      <c r="I45" s="39"/>
    </row>
    <row r="46" spans="1:10">
      <c r="A46" s="39"/>
      <c r="B46" s="39"/>
      <c r="C46" s="39"/>
      <c r="D46" s="39"/>
      <c r="E46" s="39"/>
      <c r="F46" s="39"/>
      <c r="G46" s="39"/>
      <c r="H46" s="39"/>
      <c r="I46" s="39"/>
    </row>
    <row r="47" spans="1:10">
      <c r="A47" s="39"/>
      <c r="B47" s="39"/>
      <c r="C47" s="39"/>
      <c r="D47" s="39"/>
      <c r="E47" s="39"/>
      <c r="F47" s="39"/>
      <c r="G47" s="39"/>
      <c r="H47" s="39"/>
      <c r="I47" s="39"/>
    </row>
    <row r="48" spans="1:10">
      <c r="A48" s="39"/>
      <c r="B48" s="39"/>
      <c r="C48" s="39"/>
      <c r="D48" s="39"/>
      <c r="E48" s="39"/>
      <c r="F48" s="39"/>
      <c r="G48" s="39"/>
      <c r="H48" s="39"/>
      <c r="I48" s="39"/>
    </row>
    <row r="49" spans="1:9">
      <c r="A49" s="39"/>
      <c r="B49" s="39"/>
      <c r="C49" s="39"/>
      <c r="D49" s="39"/>
      <c r="E49" s="39"/>
      <c r="F49" s="39"/>
      <c r="G49" s="39"/>
      <c r="H49" s="39"/>
      <c r="I49" s="39"/>
    </row>
    <row r="50" spans="1:9">
      <c r="A50" s="39"/>
      <c r="B50" s="39"/>
      <c r="C50" s="39"/>
      <c r="D50" s="39"/>
      <c r="E50" s="39"/>
      <c r="F50" s="39"/>
      <c r="G50" s="39"/>
      <c r="H50" s="39"/>
      <c r="I50" s="39"/>
    </row>
    <row r="52" spans="1:9">
      <c r="A52" s="39" t="s">
        <v>649</v>
      </c>
      <c r="B52" s="39" t="s">
        <v>664</v>
      </c>
      <c r="C52" s="39" t="s">
        <v>650</v>
      </c>
      <c r="D52" s="39" t="s">
        <v>665</v>
      </c>
      <c r="F52" s="39" t="s">
        <v>666</v>
      </c>
    </row>
    <row r="53" spans="1:9">
      <c r="A53" s="39"/>
      <c r="B53" s="39"/>
      <c r="C53" s="39"/>
      <c r="D53" s="39"/>
      <c r="F53" s="39" t="str">
        <f>A53&amp;", "&amp;"『"&amp;B53&amp;"』, "&amp;C53&amp;", "&amp;D53&amp;"."</f>
        <v>, 『』, , .</v>
      </c>
    </row>
    <row r="54" spans="1:9">
      <c r="A54" s="39"/>
      <c r="B54" s="39"/>
      <c r="C54" s="39"/>
      <c r="D54" s="39"/>
      <c r="F54" s="39" t="str">
        <f t="shared" ref="F54:F61" si="2">A54&amp;", "&amp;"『"&amp;B54&amp;"』, "&amp;C54&amp;", "&amp;D54&amp;"."</f>
        <v>, 『』, , .</v>
      </c>
    </row>
    <row r="55" spans="1:9">
      <c r="A55" s="39"/>
      <c r="B55" s="39"/>
      <c r="C55" s="39"/>
      <c r="D55" s="39"/>
      <c r="F55" s="39" t="str">
        <f t="shared" si="2"/>
        <v>, 『』, , .</v>
      </c>
    </row>
    <row r="56" spans="1:9">
      <c r="A56" s="39"/>
      <c r="B56" s="39"/>
      <c r="C56" s="39"/>
      <c r="D56" s="39"/>
      <c r="F56" s="39" t="str">
        <f t="shared" si="2"/>
        <v>, 『』, , .</v>
      </c>
    </row>
    <row r="57" spans="1:9">
      <c r="A57" s="39"/>
      <c r="B57" s="39"/>
      <c r="C57" s="39"/>
      <c r="D57" s="39"/>
      <c r="F57" s="39" t="str">
        <f t="shared" si="2"/>
        <v>, 『』, , .</v>
      </c>
    </row>
    <row r="58" spans="1:9">
      <c r="A58" s="39"/>
      <c r="B58" s="39"/>
      <c r="C58" s="39"/>
      <c r="D58" s="39"/>
      <c r="F58" s="39" t="str">
        <f t="shared" si="2"/>
        <v>, 『』, , .</v>
      </c>
    </row>
    <row r="59" spans="1:9">
      <c r="A59" s="39"/>
      <c r="B59" s="39"/>
      <c r="C59" s="39"/>
      <c r="D59" s="39"/>
      <c r="F59" s="39" t="str">
        <f t="shared" si="2"/>
        <v>, 『』, , .</v>
      </c>
    </row>
    <row r="60" spans="1:9">
      <c r="A60" s="39"/>
      <c r="B60" s="39"/>
      <c r="C60" s="39"/>
      <c r="D60" s="39"/>
      <c r="F60" s="39" t="str">
        <f t="shared" si="2"/>
        <v>, 『』, , .</v>
      </c>
    </row>
    <row r="61" spans="1:9">
      <c r="A61" s="39"/>
      <c r="B61" s="39"/>
      <c r="C61" s="39"/>
      <c r="D61" s="39"/>
      <c r="F61" s="39" t="str">
        <f t="shared" si="2"/>
        <v>, 『』, , .</v>
      </c>
    </row>
  </sheetData>
  <mergeCells count="7">
    <mergeCell ref="A39:J39"/>
    <mergeCell ref="A1:F1"/>
    <mergeCell ref="A6:F6"/>
    <mergeCell ref="A11:G11"/>
    <mergeCell ref="A22:G22"/>
    <mergeCell ref="A28:G28"/>
    <mergeCell ref="A34:F34"/>
  </mergeCells>
  <phoneticPr fontId="2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05830-A078-41E4-AC30-5D5D75BB7B7C}">
  <dimension ref="A1:A15"/>
  <sheetViews>
    <sheetView workbookViewId="0"/>
  </sheetViews>
  <sheetFormatPr defaultRowHeight="16.5"/>
  <cols>
    <col min="1" max="1" width="104.25" bestFit="1" customWidth="1"/>
  </cols>
  <sheetData>
    <row r="1" spans="1:1">
      <c r="A1" s="8" t="s">
        <v>667</v>
      </c>
    </row>
    <row r="2" spans="1:1">
      <c r="A2" s="9" t="str">
        <f>'[1]참고문헌(입력)'!H3</f>
        <v>권수용, 「문중고문서를 통해 본 호남지역의 사회와 문화(해남윤씨 문중 문헌록 연구)」, 『古文書硏究』, Vol-38, 2011, 93-123쪽.</v>
      </c>
    </row>
    <row r="4" spans="1:1">
      <c r="A4" s="8" t="s">
        <v>632</v>
      </c>
    </row>
    <row r="5" spans="1:1">
      <c r="A5" s="8" t="str">
        <f>'[1]참고문헌(입력)'!K13</f>
        <v xml:space="preserve">, "[ ]", &lt;html&gt;&lt;online style="color:purple"&gt;『』&lt;sup&gt;online&lt;/sup&gt;&lt;/online&gt;&lt;/html&gt;, .  </v>
      </c>
    </row>
    <row r="6" spans="1:1">
      <c r="A6" s="8" t="str">
        <f>'[1]참고문헌(입력)'!K14</f>
        <v xml:space="preserve">, "[ ]", &lt;html&gt;&lt;online style="color:purple"&gt;『』&lt;sup&gt;online&lt;/sup&gt;&lt;/online&gt;&lt;/html&gt;, .  </v>
      </c>
    </row>
    <row r="7" spans="1:1">
      <c r="A7" s="8" t="str">
        <f>'[1]참고문헌(입력)'!K15</f>
        <v xml:space="preserve">, "[ ]", &lt;html&gt;&lt;online style="color:purple"&gt;『』&lt;sup&gt;online&lt;/sup&gt;&lt;/online&gt;&lt;/html&gt;, .  </v>
      </c>
    </row>
    <row r="8" spans="1:1">
      <c r="A8" s="8" t="str">
        <f>'[1]참고문헌(입력)'!K16</f>
        <v xml:space="preserve">, "[ ]", &lt;html&gt;&lt;online style="color:purple"&gt;『』&lt;sup&gt;online&lt;/sup&gt;&lt;/online&gt;&lt;/html&gt;, .  </v>
      </c>
    </row>
    <row r="9" spans="1:1">
      <c r="A9" s="8">
        <f>'[1]참고문헌(입력)'!K21</f>
        <v>0</v>
      </c>
    </row>
    <row r="11" spans="1:1">
      <c r="A11" s="8" t="s">
        <v>668</v>
      </c>
    </row>
    <row r="12" spans="1:1">
      <c r="A12" s="34" t="str">
        <f>'[1]참고문헌(입력)'!H36</f>
        <v>, 『』, , .</v>
      </c>
    </row>
    <row r="14" spans="1:1">
      <c r="A14" s="35" t="s">
        <v>669</v>
      </c>
    </row>
    <row r="15" spans="1:1">
      <c r="A15" s="36" t="str">
        <f>'[1]참고문헌(입력)'!I41</f>
        <v>"[ ]",  ,&lt;html&gt;&lt;online style="color:purple"&gt;『』&lt;sup&gt;online&lt;/sup&gt;&lt;/online&gt;&lt;/html&gt;, .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3D5BC-6E30-4CF0-9233-EF7A40966750}">
  <dimension ref="A1"/>
  <sheetViews>
    <sheetView workbookViewId="0"/>
  </sheetViews>
  <sheetFormatPr defaultRowHeight="16.5"/>
  <cols>
    <col min="1" max="1" width="24.125" bestFit="1" customWidth="1"/>
    <col min="2" max="2" width="11.625" bestFit="1" customWidth="1"/>
    <col min="3" max="3" width="19.875" bestFit="1" customWidth="1"/>
  </cols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F561F-5E00-458F-8D9D-5697B3F7DECB}">
  <dimension ref="A1:B50"/>
  <sheetViews>
    <sheetView workbookViewId="0"/>
  </sheetViews>
  <sheetFormatPr defaultRowHeight="16.5"/>
  <cols>
    <col min="1" max="1" width="11.625" bestFit="1" customWidth="1"/>
    <col min="2" max="2" width="9" bestFit="1" customWidth="1"/>
  </cols>
  <sheetData>
    <row r="1" spans="1:2">
      <c r="A1" s="19" t="s">
        <v>612</v>
      </c>
      <c r="B1" s="19" t="s">
        <v>613</v>
      </c>
    </row>
    <row r="2" spans="1:2">
      <c r="A2" s="19" t="str">
        <f>객체뽑기!D2</f>
        <v>인물</v>
      </c>
      <c r="B2" s="19" t="str">
        <f>'관계정보 (2)'!K4</f>
        <v> ekc:hasSon </v>
      </c>
    </row>
    <row r="3" spans="1:2">
      <c r="A3" s="37" t="str">
        <f>객체뽑기!D5</f>
        <v>전시자료</v>
      </c>
      <c r="B3" s="37" t="str">
        <f>'관계정보 (2)'!K5</f>
        <v> ekc:hasFather </v>
      </c>
    </row>
    <row r="4" spans="1:2">
      <c r="A4" s="37" t="str">
        <f>객체뽑기!D8</f>
        <v>사건</v>
      </c>
      <c r="B4" s="37" t="str">
        <f>'관계정보 (2)'!K6</f>
        <v> ekc:hasWife </v>
      </c>
    </row>
    <row r="5" spans="1:2">
      <c r="A5" s="37" t="str">
        <f>객체뽑기!D12</f>
        <v>표준영정</v>
      </c>
      <c r="B5" s="37" t="str">
        <f>'관계정보 (2)'!K13</f>
        <v> dcterms:creator </v>
      </c>
    </row>
    <row r="6" spans="1:2">
      <c r="A6" s="37" t="str">
        <f>객체뽑기!D18</f>
        <v>장소</v>
      </c>
      <c r="B6" s="37" t="str">
        <f>'관계정보 (2)'!K14</f>
        <v> edm:isRelatedTo </v>
      </c>
    </row>
    <row r="7" spans="1:2">
      <c r="B7" s="37" t="str">
        <f>'관계정보 (2)'!K24</f>
        <v> ekc:depicts </v>
      </c>
    </row>
    <row r="8" spans="1:2">
      <c r="B8" s="37" t="str">
        <f>'관계정보 (2)'!K27</f>
        <v> edm:currentLocation </v>
      </c>
    </row>
    <row r="29" spans="1:2">
      <c r="A29" s="37">
        <f>객체뽑기!D29</f>
        <v>0</v>
      </c>
    </row>
    <row r="30" spans="1:2">
      <c r="A30" s="37">
        <f>객체뽑기!D30</f>
        <v>0</v>
      </c>
    </row>
    <row r="31" spans="1:2">
      <c r="A31" s="37">
        <f>객체뽑기!D31</f>
        <v>0</v>
      </c>
    </row>
    <row r="32" spans="1:2">
      <c r="A32" s="37">
        <f>객체뽑기!D32</f>
        <v>0</v>
      </c>
      <c r="B32" s="37">
        <f>'관계정보 (2)'!K35</f>
        <v>0</v>
      </c>
    </row>
    <row r="33" spans="1:2">
      <c r="A33" s="37">
        <f>객체뽑기!D33</f>
        <v>0</v>
      </c>
      <c r="B33" s="37">
        <f>'관계정보 (2)'!K36</f>
        <v>0</v>
      </c>
    </row>
    <row r="34" spans="1:2">
      <c r="A34" s="37">
        <f>객체뽑기!D34</f>
        <v>0</v>
      </c>
      <c r="B34" s="37">
        <f>'관계정보 (2)'!K37</f>
        <v>0</v>
      </c>
    </row>
    <row r="35" spans="1:2">
      <c r="A35" s="37">
        <f>객체뽑기!D35</f>
        <v>0</v>
      </c>
      <c r="B35" s="37">
        <f>'관계정보 (2)'!K38</f>
        <v>0</v>
      </c>
    </row>
    <row r="36" spans="1:2">
      <c r="A36" s="37">
        <f>객체뽑기!D36</f>
        <v>0</v>
      </c>
      <c r="B36" s="37">
        <f>'관계정보 (2)'!K39</f>
        <v>0</v>
      </c>
    </row>
    <row r="37" spans="1:2">
      <c r="A37" s="37">
        <f>객체뽑기!D37</f>
        <v>0</v>
      </c>
      <c r="B37" s="37">
        <f>'관계정보 (2)'!K40</f>
        <v>0</v>
      </c>
    </row>
    <row r="38" spans="1:2">
      <c r="A38" s="37">
        <f>객체뽑기!D38</f>
        <v>0</v>
      </c>
      <c r="B38" s="37">
        <f>'관계정보 (2)'!K41</f>
        <v>0</v>
      </c>
    </row>
    <row r="39" spans="1:2">
      <c r="A39" s="37">
        <f>객체뽑기!D39</f>
        <v>0</v>
      </c>
      <c r="B39" s="37">
        <f>'관계정보 (2)'!K42</f>
        <v>0</v>
      </c>
    </row>
    <row r="40" spans="1:2">
      <c r="A40" s="37">
        <f>객체뽑기!D40</f>
        <v>0</v>
      </c>
      <c r="B40" s="37">
        <f>'관계정보 (2)'!K43</f>
        <v>0</v>
      </c>
    </row>
    <row r="41" spans="1:2">
      <c r="A41" s="37">
        <f>객체뽑기!D41</f>
        <v>0</v>
      </c>
      <c r="B41" s="37">
        <f>'관계정보 (2)'!K44</f>
        <v>0</v>
      </c>
    </row>
    <row r="42" spans="1:2">
      <c r="A42" s="37">
        <f>객체뽑기!D42</f>
        <v>0</v>
      </c>
      <c r="B42" s="37">
        <f>'관계정보 (2)'!K45</f>
        <v>0</v>
      </c>
    </row>
    <row r="43" spans="1:2">
      <c r="A43" s="37">
        <f>객체뽑기!D43</f>
        <v>0</v>
      </c>
      <c r="B43" s="37">
        <f>'관계정보 (2)'!K46</f>
        <v>0</v>
      </c>
    </row>
    <row r="44" spans="1:2">
      <c r="A44" s="37">
        <f>객체뽑기!D44</f>
        <v>0</v>
      </c>
      <c r="B44" s="37">
        <f>'관계정보 (2)'!K47</f>
        <v>0</v>
      </c>
    </row>
    <row r="45" spans="1:2">
      <c r="A45" s="37">
        <f>객체뽑기!D45</f>
        <v>0</v>
      </c>
      <c r="B45" s="37">
        <f>'관계정보 (2)'!K48</f>
        <v>0</v>
      </c>
    </row>
    <row r="46" spans="1:2">
      <c r="A46" s="37">
        <f>객체뽑기!D46</f>
        <v>0</v>
      </c>
      <c r="B46" s="37">
        <f>'관계정보 (2)'!K49</f>
        <v>0</v>
      </c>
    </row>
    <row r="47" spans="1:2">
      <c r="A47" s="37">
        <f>객체뽑기!D47</f>
        <v>0</v>
      </c>
      <c r="B47" s="37">
        <f>'관계정보 (2)'!K50</f>
        <v>0</v>
      </c>
    </row>
    <row r="48" spans="1:2">
      <c r="A48" s="37">
        <f>객체뽑기!D48</f>
        <v>0</v>
      </c>
      <c r="B48" s="37">
        <f>'관계정보 (2)'!K51</f>
        <v>0</v>
      </c>
    </row>
    <row r="49" spans="1:2">
      <c r="A49" s="37">
        <f>객체뽑기!D49</f>
        <v>0</v>
      </c>
      <c r="B49" s="37">
        <f>'관계정보 (2)'!K52</f>
        <v>0</v>
      </c>
    </row>
    <row r="50" spans="1:2">
      <c r="A50" s="37">
        <f>객체뽑기!D50</f>
        <v>0</v>
      </c>
      <c r="B50" s="37">
        <f>'관계정보 (2)'!K53</f>
        <v>0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workbookViewId="0">
      <selection activeCell="E6" sqref="E6"/>
    </sheetView>
  </sheetViews>
  <sheetFormatPr defaultRowHeight="16.5"/>
  <cols>
    <col min="2" max="2" width="26.125" bestFit="1" customWidth="1"/>
    <col min="6" max="6" width="15.625" bestFit="1" customWidth="1"/>
    <col min="9" max="9" width="20.625" bestFit="1" customWidth="1"/>
  </cols>
  <sheetData>
    <row r="1" spans="1:10">
      <c r="A1" s="15" t="s">
        <v>4</v>
      </c>
      <c r="B1" s="15" t="s">
        <v>5</v>
      </c>
      <c r="C1" s="15" t="s">
        <v>6</v>
      </c>
      <c r="D1" s="15" t="s">
        <v>7</v>
      </c>
      <c r="E1" s="15" t="s">
        <v>8</v>
      </c>
      <c r="F1" s="15" t="s">
        <v>9</v>
      </c>
      <c r="G1" s="15" t="s">
        <v>671</v>
      </c>
      <c r="I1" s="1" t="s">
        <v>10</v>
      </c>
      <c r="J1" s="1" t="s">
        <v>11</v>
      </c>
    </row>
    <row r="2" spans="1:10">
      <c r="A2" s="15">
        <v>1</v>
      </c>
      <c r="B2" s="15" t="s">
        <v>738</v>
      </c>
      <c r="C2" s="15" t="str">
        <f>"[["&amp;B2&amp;"]]"</f>
        <v>[[이원익]]</v>
      </c>
      <c r="D2" s="15" t="s">
        <v>740</v>
      </c>
      <c r="E2" s="15"/>
      <c r="F2" s="14" t="str">
        <f t="shared" ref="F2:F22" si="0">VLOOKUP(D2,$I$2:$J$13,2,)</f>
        <v>H</v>
      </c>
      <c r="G2" s="15" t="str">
        <f>B2</f>
        <v>이원익</v>
      </c>
      <c r="I2" s="15" t="s">
        <v>12</v>
      </c>
      <c r="J2" s="15" t="s">
        <v>13</v>
      </c>
    </row>
    <row r="3" spans="1:10">
      <c r="A3" s="15">
        <v>2</v>
      </c>
      <c r="B3" s="15" t="s">
        <v>739</v>
      </c>
      <c r="C3" s="15" t="str">
        <f>"[["&amp;B3&amp;"]]"</f>
        <v>[[허목]]</v>
      </c>
      <c r="D3" s="15" t="s">
        <v>741</v>
      </c>
      <c r="E3" s="15"/>
      <c r="F3" s="14" t="str">
        <f t="shared" si="0"/>
        <v>H</v>
      </c>
      <c r="G3" s="37" t="str">
        <f t="shared" ref="G3:G17" si="1">B3</f>
        <v>허목</v>
      </c>
      <c r="I3" s="15" t="s">
        <v>14</v>
      </c>
      <c r="J3" s="15" t="s">
        <v>15</v>
      </c>
    </row>
    <row r="4" spans="1:10">
      <c r="A4" s="15">
        <v>3</v>
      </c>
      <c r="B4" s="15" t="s">
        <v>806</v>
      </c>
      <c r="C4" s="15" t="str">
        <f t="shared" ref="C4:C7" si="2">"[["&amp;B4&amp;"]]"</f>
        <v>[[허목_처_전주_이씨]]</v>
      </c>
      <c r="D4" s="15" t="s">
        <v>744</v>
      </c>
      <c r="E4" s="15"/>
      <c r="F4" s="14" t="str">
        <f t="shared" si="0"/>
        <v>H</v>
      </c>
      <c r="G4" s="37" t="str">
        <f t="shared" si="1"/>
        <v>허목_처_전주_이씨</v>
      </c>
      <c r="I4" s="15" t="s">
        <v>16</v>
      </c>
      <c r="J4" s="15" t="s">
        <v>17</v>
      </c>
    </row>
    <row r="5" spans="1:10">
      <c r="A5" s="37">
        <v>4</v>
      </c>
      <c r="B5" s="15" t="s">
        <v>747</v>
      </c>
      <c r="C5" s="15" t="str">
        <f t="shared" si="2"/>
        <v>[[명성대비전유]]</v>
      </c>
      <c r="D5" s="15" t="s">
        <v>670</v>
      </c>
      <c r="E5" s="15"/>
      <c r="F5" s="14" t="str">
        <f t="shared" si="0"/>
        <v>I</v>
      </c>
      <c r="G5" s="37" t="str">
        <f t="shared" si="1"/>
        <v>명성대비전유</v>
      </c>
      <c r="I5" s="15" t="s">
        <v>18</v>
      </c>
      <c r="J5" s="15" t="s">
        <v>19</v>
      </c>
    </row>
    <row r="6" spans="1:10">
      <c r="A6" s="37">
        <v>5</v>
      </c>
      <c r="B6" s="15" t="s">
        <v>748</v>
      </c>
      <c r="C6" s="15" t="str">
        <f t="shared" si="2"/>
        <v>[[윤선도]]</v>
      </c>
      <c r="D6" s="15" t="s">
        <v>740</v>
      </c>
      <c r="E6" s="15"/>
      <c r="F6" s="14" t="str">
        <f t="shared" si="0"/>
        <v>H</v>
      </c>
      <c r="G6" s="37" t="str">
        <f t="shared" si="1"/>
        <v>윤선도</v>
      </c>
      <c r="I6" s="15" t="s">
        <v>20</v>
      </c>
      <c r="J6" s="15" t="s">
        <v>21</v>
      </c>
    </row>
    <row r="7" spans="1:10">
      <c r="A7" s="37">
        <v>6</v>
      </c>
      <c r="B7" s="15" t="s">
        <v>749</v>
      </c>
      <c r="C7" s="15" t="str">
        <f t="shared" si="2"/>
        <v>[[고산유고]]</v>
      </c>
      <c r="D7" s="15" t="s">
        <v>750</v>
      </c>
      <c r="E7" s="15"/>
      <c r="F7" s="14" t="str">
        <f t="shared" si="0"/>
        <v>I</v>
      </c>
      <c r="G7" s="37" t="str">
        <f t="shared" si="1"/>
        <v>고산유고</v>
      </c>
      <c r="I7" s="15" t="s">
        <v>22</v>
      </c>
      <c r="J7" s="15" t="s">
        <v>23</v>
      </c>
    </row>
    <row r="8" spans="1:10">
      <c r="A8" s="37">
        <v>7</v>
      </c>
      <c r="B8" s="15" t="s">
        <v>751</v>
      </c>
      <c r="C8" s="15" t="str">
        <f>"[["&amp;B8&amp;"]]"</f>
        <v>[[예송논쟁]]</v>
      </c>
      <c r="D8" s="15" t="s">
        <v>752</v>
      </c>
      <c r="E8" s="15"/>
      <c r="F8" s="14" t="str">
        <f t="shared" si="0"/>
        <v>A</v>
      </c>
      <c r="G8" s="37" t="str">
        <f t="shared" si="1"/>
        <v>예송논쟁</v>
      </c>
      <c r="I8" s="15" t="s">
        <v>24</v>
      </c>
      <c r="J8" s="15" t="s">
        <v>25</v>
      </c>
    </row>
    <row r="9" spans="1:10">
      <c r="A9" s="37">
        <v>8</v>
      </c>
      <c r="B9" s="15" t="s">
        <v>753</v>
      </c>
      <c r="C9" s="15" t="str">
        <f>"[["&amp;B9&amp;"]]"</f>
        <v>[[명성왕후]]</v>
      </c>
      <c r="D9" s="15" t="s">
        <v>740</v>
      </c>
      <c r="E9" s="15"/>
      <c r="F9" s="14" t="str">
        <f t="shared" si="0"/>
        <v>H</v>
      </c>
      <c r="G9" s="37" t="str">
        <f t="shared" si="1"/>
        <v>명성왕후</v>
      </c>
      <c r="I9" s="15" t="s">
        <v>26</v>
      </c>
      <c r="J9" s="15" t="s">
        <v>27</v>
      </c>
    </row>
    <row r="10" spans="1:10">
      <c r="A10" s="37">
        <v>9</v>
      </c>
      <c r="B10" s="15" t="s">
        <v>754</v>
      </c>
      <c r="C10" s="15" t="str">
        <f t="shared" ref="C10:C17" si="3">"[["&amp;B10&amp;"]]"</f>
        <v>[[송시열]]</v>
      </c>
      <c r="D10" s="15" t="s">
        <v>755</v>
      </c>
      <c r="E10" s="15"/>
      <c r="F10" s="14" t="str">
        <f t="shared" si="0"/>
        <v>H</v>
      </c>
      <c r="G10" s="37" t="str">
        <f t="shared" si="1"/>
        <v>송시열</v>
      </c>
      <c r="I10" s="16" t="s">
        <v>71</v>
      </c>
      <c r="J10" s="16" t="s">
        <v>72</v>
      </c>
    </row>
    <row r="11" spans="1:10">
      <c r="A11" s="37">
        <v>10</v>
      </c>
      <c r="B11" s="15" t="s">
        <v>756</v>
      </c>
      <c r="C11" s="17" t="str">
        <f t="shared" si="3"/>
        <v>[[김우명]]</v>
      </c>
      <c r="D11" s="15" t="s">
        <v>741</v>
      </c>
      <c r="E11" s="15"/>
      <c r="F11" s="14" t="str">
        <f t="shared" si="0"/>
        <v>H</v>
      </c>
      <c r="G11" s="37" t="str">
        <f t="shared" si="1"/>
        <v>김우명</v>
      </c>
      <c r="I11" s="1" t="s">
        <v>670</v>
      </c>
      <c r="J11" s="1" t="s">
        <v>586</v>
      </c>
    </row>
    <row r="12" spans="1:10">
      <c r="A12" s="37">
        <v>11</v>
      </c>
      <c r="B12" s="15" t="s">
        <v>757</v>
      </c>
      <c r="C12" s="17" t="str">
        <f t="shared" si="3"/>
        <v>[[이원익_초상1]]</v>
      </c>
      <c r="D12" s="15" t="s">
        <v>760</v>
      </c>
      <c r="E12" s="15"/>
      <c r="F12" s="14" t="str">
        <f t="shared" si="0"/>
        <v>S</v>
      </c>
      <c r="G12" s="37" t="str">
        <f t="shared" si="1"/>
        <v>이원익_초상1</v>
      </c>
      <c r="I12" s="1" t="s">
        <v>742</v>
      </c>
      <c r="J12" s="1" t="s">
        <v>743</v>
      </c>
    </row>
    <row r="13" spans="1:10">
      <c r="A13" s="37">
        <v>12</v>
      </c>
      <c r="B13" s="15" t="s">
        <v>758</v>
      </c>
      <c r="C13" s="17" t="str">
        <f t="shared" si="3"/>
        <v>[[이원익_초상2]]</v>
      </c>
      <c r="D13" s="37" t="s">
        <v>760</v>
      </c>
      <c r="E13" s="15"/>
      <c r="F13" s="14" t="str">
        <f t="shared" si="0"/>
        <v>S</v>
      </c>
      <c r="G13" s="37" t="str">
        <f t="shared" si="1"/>
        <v>이원익_초상2</v>
      </c>
      <c r="I13" s="1" t="s">
        <v>745</v>
      </c>
      <c r="J13" s="1" t="s">
        <v>746</v>
      </c>
    </row>
    <row r="14" spans="1:10">
      <c r="A14" s="37">
        <v>13</v>
      </c>
      <c r="B14" s="15" t="s">
        <v>759</v>
      </c>
      <c r="C14" s="17" t="str">
        <f t="shared" si="3"/>
        <v>[[허목_초상]]</v>
      </c>
      <c r="D14" s="37" t="s">
        <v>760</v>
      </c>
      <c r="E14" s="15"/>
      <c r="F14" s="14" t="str">
        <f t="shared" si="0"/>
        <v>S</v>
      </c>
      <c r="G14" s="37" t="str">
        <f t="shared" si="1"/>
        <v>허목_초상</v>
      </c>
    </row>
    <row r="15" spans="1:10">
      <c r="A15" s="37">
        <v>14</v>
      </c>
      <c r="B15" s="15" t="s">
        <v>761</v>
      </c>
      <c r="C15" s="17" t="str">
        <f t="shared" si="3"/>
        <v>[[윤선도_표준영정]]</v>
      </c>
      <c r="D15" s="37" t="s">
        <v>760</v>
      </c>
      <c r="E15" s="15"/>
      <c r="F15" s="14" t="str">
        <f t="shared" si="0"/>
        <v>S</v>
      </c>
      <c r="G15" s="37" t="str">
        <f t="shared" si="1"/>
        <v>윤선도_표준영정</v>
      </c>
    </row>
    <row r="16" spans="1:10">
      <c r="A16" s="37">
        <v>15</v>
      </c>
      <c r="B16" s="15" t="s">
        <v>762</v>
      </c>
      <c r="C16" s="17" t="str">
        <f t="shared" si="3"/>
        <v>[[송시열_초상(국립중앙박물관)]]</v>
      </c>
      <c r="D16" s="15" t="s">
        <v>742</v>
      </c>
      <c r="E16" s="15"/>
      <c r="F16" s="14" t="str">
        <f t="shared" si="0"/>
        <v>S</v>
      </c>
      <c r="G16" s="37" t="str">
        <f t="shared" si="1"/>
        <v>송시열_초상(국립중앙박물관)</v>
      </c>
    </row>
    <row r="17" spans="1:7">
      <c r="A17" s="37">
        <v>16</v>
      </c>
      <c r="B17" s="15" t="s">
        <v>763</v>
      </c>
      <c r="C17" s="17" t="str">
        <f t="shared" si="3"/>
        <v>[[송시열_초상(제천의병전시관)]]</v>
      </c>
      <c r="D17" s="15" t="s">
        <v>760</v>
      </c>
      <c r="E17" s="15"/>
      <c r="F17" s="14" t="str">
        <f t="shared" si="0"/>
        <v>S</v>
      </c>
      <c r="G17" s="37" t="str">
        <f t="shared" si="1"/>
        <v>송시열_초상(제천의병전시관)</v>
      </c>
    </row>
    <row r="18" spans="1:7">
      <c r="A18" s="37">
        <v>17</v>
      </c>
      <c r="B18" s="37" t="s">
        <v>764</v>
      </c>
      <c r="C18" s="37" t="str">
        <f t="shared" ref="C18:C20" si="4">"[["&amp;B18&amp;"]]"</f>
        <v>[[국립중앙박물관]]</v>
      </c>
      <c r="D18" s="37" t="s">
        <v>765</v>
      </c>
      <c r="E18" s="37"/>
      <c r="F18" s="14" t="str">
        <f t="shared" si="0"/>
        <v>P</v>
      </c>
      <c r="G18" s="37" t="str">
        <f t="shared" ref="G18:G20" si="5">B18</f>
        <v>국립중앙박물관</v>
      </c>
    </row>
    <row r="19" spans="1:7">
      <c r="A19" s="37">
        <v>18</v>
      </c>
      <c r="B19" s="37" t="s">
        <v>766</v>
      </c>
      <c r="C19" s="37" t="str">
        <f t="shared" si="4"/>
        <v>[[제천의병전시관]]</v>
      </c>
      <c r="D19" s="37" t="s">
        <v>767</v>
      </c>
      <c r="E19" s="37"/>
      <c r="F19" s="14" t="str">
        <f t="shared" si="0"/>
        <v>P</v>
      </c>
      <c r="G19" s="37" t="str">
        <f t="shared" si="5"/>
        <v>제천의병전시관</v>
      </c>
    </row>
    <row r="20" spans="1:7">
      <c r="A20" s="37">
        <v>19</v>
      </c>
      <c r="B20" s="37" t="s">
        <v>768</v>
      </c>
      <c r="C20" s="37" t="str">
        <f t="shared" si="4"/>
        <v>[[고산유물전시관]]</v>
      </c>
      <c r="D20" s="37" t="s">
        <v>769</v>
      </c>
      <c r="E20" s="37"/>
      <c r="F20" s="14" t="str">
        <f t="shared" si="0"/>
        <v>P</v>
      </c>
      <c r="G20" s="37" t="str">
        <f t="shared" si="5"/>
        <v>고산유물전시관</v>
      </c>
    </row>
    <row r="21" spans="1:7">
      <c r="A21" s="37">
        <v>20</v>
      </c>
      <c r="B21" s="37" t="s">
        <v>770</v>
      </c>
      <c r="C21" s="37" t="str">
        <f t="shared" ref="C21" si="6">"[["&amp;B21&amp;"]]"</f>
        <v>[[이의전]]</v>
      </c>
      <c r="D21" s="37" t="s">
        <v>771</v>
      </c>
      <c r="E21" s="37"/>
      <c r="F21" s="14" t="str">
        <f t="shared" si="0"/>
        <v>H</v>
      </c>
      <c r="G21" s="37" t="str">
        <f t="shared" ref="G21" si="7">B21</f>
        <v>이의전</v>
      </c>
    </row>
    <row r="22" spans="1:7">
      <c r="A22" s="37">
        <v>21</v>
      </c>
      <c r="B22" s="37" t="s">
        <v>772</v>
      </c>
      <c r="C22" s="37" t="str">
        <f t="shared" ref="C22" si="8">"[["&amp;B22&amp;"]]"</f>
        <v>[[윤휴]]</v>
      </c>
      <c r="D22" s="37" t="s">
        <v>773</v>
      </c>
      <c r="E22" s="37"/>
      <c r="F22" s="14" t="str">
        <f t="shared" si="0"/>
        <v>H</v>
      </c>
      <c r="G22" s="37" t="str">
        <f t="shared" ref="G22" si="9">B22</f>
        <v>윤휴</v>
      </c>
    </row>
    <row r="23" spans="1:7">
      <c r="A23" s="37">
        <v>22</v>
      </c>
      <c r="B23" s="37" t="s">
        <v>776</v>
      </c>
      <c r="C23" s="37" t="str">
        <f t="shared" ref="C23" si="10">"[["&amp;B23&amp;"]]"</f>
        <v>[[이원익_서녀]]</v>
      </c>
      <c r="D23" s="37" t="s">
        <v>773</v>
      </c>
      <c r="E23" s="37"/>
      <c r="F23" s="14" t="str">
        <f t="shared" ref="F23" si="11">VLOOKUP(D23,$I$2:$J$13,2,)</f>
        <v>H</v>
      </c>
      <c r="G23" s="37" t="str">
        <f t="shared" ref="G23" si="12">B23</f>
        <v>이원익_서녀</v>
      </c>
    </row>
    <row r="24" spans="1:7">
      <c r="A24" s="37">
        <v>23</v>
      </c>
      <c r="B24" s="37" t="s">
        <v>777</v>
      </c>
      <c r="C24" s="37" t="str">
        <f t="shared" ref="C24" si="13">"[["&amp;B24&amp;"]]"</f>
        <v>[[윤효전]]</v>
      </c>
      <c r="D24" s="37" t="s">
        <v>773</v>
      </c>
      <c r="E24" s="37"/>
      <c r="F24" s="14" t="str">
        <f t="shared" ref="F24" si="14">VLOOKUP(D24,$I$2:$J$13,2,)</f>
        <v>H</v>
      </c>
      <c r="G24" s="37" t="str">
        <f t="shared" ref="G24" si="15">B24</f>
        <v>윤효전</v>
      </c>
    </row>
    <row r="25" spans="1:7">
      <c r="A25" s="37">
        <v>24</v>
      </c>
      <c r="B25" s="37" t="s">
        <v>778</v>
      </c>
      <c r="C25" s="37" t="str">
        <f t="shared" ref="C25" si="16">"[["&amp;B25&amp;"]]"</f>
        <v>[[윤영]]</v>
      </c>
      <c r="D25" s="37" t="s">
        <v>773</v>
      </c>
      <c r="E25" s="37"/>
      <c r="F25" s="14" t="str">
        <f t="shared" ref="F25" si="17">VLOOKUP(D25,$I$2:$J$13,2,)</f>
        <v>H</v>
      </c>
      <c r="G25" s="37" t="str">
        <f t="shared" ref="G25" si="18">B25</f>
        <v>윤영</v>
      </c>
    </row>
    <row r="26" spans="1:7">
      <c r="A26" s="37">
        <v>25</v>
      </c>
      <c r="B26" s="37" t="s">
        <v>779</v>
      </c>
      <c r="C26" s="37" t="str">
        <f t="shared" ref="C26" si="19">"[["&amp;B26&amp;"]]"</f>
        <v>[[이순신_서녀]]</v>
      </c>
      <c r="D26" s="37" t="s">
        <v>773</v>
      </c>
      <c r="E26" s="37"/>
      <c r="F26" s="14" t="str">
        <f t="shared" ref="F26" si="20">VLOOKUP(D26,$I$2:$J$13,2,)</f>
        <v>H</v>
      </c>
      <c r="G26" s="37" t="str">
        <f t="shared" ref="G26" si="21">B26</f>
        <v>이순신_서녀</v>
      </c>
    </row>
    <row r="27" spans="1:7">
      <c r="A27" s="37">
        <v>26</v>
      </c>
      <c r="B27" s="37" t="s">
        <v>780</v>
      </c>
      <c r="C27" s="37" t="str">
        <f t="shared" ref="C27" si="22">"[["&amp;B27&amp;"]]"</f>
        <v>[[이순신]]</v>
      </c>
      <c r="D27" s="37" t="s">
        <v>773</v>
      </c>
      <c r="E27" s="37"/>
      <c r="F27" s="14" t="str">
        <f t="shared" ref="F27" si="23">VLOOKUP(D27,$I$2:$J$13,2,)</f>
        <v>H</v>
      </c>
      <c r="G27" s="37" t="str">
        <f t="shared" ref="G27" si="24">B27</f>
        <v>이순신</v>
      </c>
    </row>
    <row r="28" spans="1:7">
      <c r="A28" s="37">
        <v>27</v>
      </c>
      <c r="B28" s="37" t="s">
        <v>790</v>
      </c>
      <c r="C28" s="37" t="str">
        <f t="shared" ref="C28" si="25">"[["&amp;B28&amp;"]]"</f>
        <v>[[홍수의_변]]</v>
      </c>
      <c r="D28" s="37" t="s">
        <v>752</v>
      </c>
      <c r="E28" s="37"/>
      <c r="F28" s="14" t="str">
        <f t="shared" ref="F28" si="26">VLOOKUP(D28,$I$2:$J$13,2,)</f>
        <v>A</v>
      </c>
      <c r="G28" s="37" t="str">
        <f t="shared" ref="G28" si="27">B28</f>
        <v>홍수의_변</v>
      </c>
    </row>
  </sheetData>
  <autoFilter ref="B1:G17" xr:uid="{00000000-0009-0000-0000-000001000000}"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F98AB-E303-4745-BDE3-15A1C07596A1}">
  <dimension ref="A1:R35"/>
  <sheetViews>
    <sheetView tabSelected="1" topLeftCell="A4" workbookViewId="0">
      <selection activeCell="A38" sqref="A38"/>
    </sheetView>
  </sheetViews>
  <sheetFormatPr defaultRowHeight="16.5"/>
  <cols>
    <col min="1" max="1" width="30.125" bestFit="1" customWidth="1"/>
    <col min="2" max="2" width="11.75" bestFit="1" customWidth="1"/>
    <col min="3" max="3" width="15" bestFit="1" customWidth="1"/>
    <col min="4" max="4" width="10.25" bestFit="1" customWidth="1"/>
    <col min="5" max="5" width="52.25" bestFit="1" customWidth="1"/>
    <col min="9" max="9" width="13.75" bestFit="1" customWidth="1"/>
    <col min="10" max="10" width="29.375" bestFit="1" customWidth="1"/>
    <col min="11" max="11" width="41.375" bestFit="1" customWidth="1"/>
    <col min="12" max="12" width="41.375" customWidth="1"/>
    <col min="13" max="13" width="15" bestFit="1" customWidth="1"/>
    <col min="18" max="18" width="28.375" bestFit="1" customWidth="1"/>
  </cols>
  <sheetData>
    <row r="1" spans="1:18">
      <c r="A1" s="19" t="s">
        <v>28</v>
      </c>
      <c r="B1" s="19" t="s">
        <v>29</v>
      </c>
      <c r="C1" s="19" t="s">
        <v>30</v>
      </c>
      <c r="D1" s="19" t="s">
        <v>31</v>
      </c>
      <c r="E1" s="19" t="s">
        <v>32</v>
      </c>
      <c r="G1" s="1" t="s">
        <v>33</v>
      </c>
      <c r="H1" s="1" t="s">
        <v>34</v>
      </c>
      <c r="I1" s="1" t="s">
        <v>410</v>
      </c>
      <c r="J1" s="1" t="s">
        <v>411</v>
      </c>
      <c r="K1" s="1" t="s">
        <v>409</v>
      </c>
      <c r="L1" s="1" t="s">
        <v>594</v>
      </c>
      <c r="M1" s="1" t="s">
        <v>35</v>
      </c>
      <c r="O1" s="1" t="s">
        <v>36</v>
      </c>
      <c r="P1" s="1" t="s">
        <v>37</v>
      </c>
      <c r="Q1" s="1" t="s">
        <v>30</v>
      </c>
      <c r="R1" s="1" t="s">
        <v>38</v>
      </c>
    </row>
    <row r="2" spans="1:18">
      <c r="A2" s="4" t="s">
        <v>39</v>
      </c>
      <c r="B2" s="19"/>
      <c r="C2" s="19"/>
      <c r="D2" s="19"/>
      <c r="E2" s="8" t="str">
        <f>A2</f>
        <v>{|class="wikitable sortable"</v>
      </c>
      <c r="G2" s="1"/>
      <c r="H2" s="1"/>
      <c r="I2" s="1"/>
      <c r="J2" s="1"/>
      <c r="K2" s="1"/>
      <c r="L2" s="1"/>
      <c r="M2" s="1"/>
      <c r="O2" s="1"/>
      <c r="P2" s="1"/>
      <c r="Q2" s="1"/>
      <c r="R2" s="1"/>
    </row>
    <row r="3" spans="1:18">
      <c r="A3" s="4" t="s">
        <v>40</v>
      </c>
      <c r="B3" s="19"/>
      <c r="C3" s="19"/>
      <c r="D3" s="19"/>
      <c r="E3" s="8" t="str">
        <f>A3</f>
        <v>! 항목A !! 항목B !! 관계 !! 비고</v>
      </c>
      <c r="G3" s="1"/>
      <c r="H3" s="1"/>
      <c r="I3" s="1"/>
      <c r="J3" s="1"/>
      <c r="K3" s="1"/>
      <c r="L3" s="1"/>
      <c r="M3" s="1"/>
      <c r="O3" s="1"/>
      <c r="P3" s="1"/>
      <c r="Q3" s="1"/>
      <c r="R3" s="1"/>
    </row>
    <row r="4" spans="1:18">
      <c r="A4" s="19" t="str">
        <f>객체뽑기!G2</f>
        <v>이원익</v>
      </c>
      <c r="B4" s="33" t="str">
        <f>객체뽑기!B21</f>
        <v>이의전</v>
      </c>
      <c r="C4" s="3" t="str">
        <f t="shared" ref="C4:C17" si="0">M4</f>
        <v>A는 B의 아버지이다</v>
      </c>
      <c r="D4" s="33"/>
      <c r="E4" s="10" t="str">
        <f>"|[["&amp;A4&amp;"]]||[["&amp;B4&amp;"]]||"&amp;M4&amp;"||"&amp;L4</f>
        <v>|[[이원익]]||[[이의전]]||A는 B의 아버지이다||A ekc:hasSon B</v>
      </c>
      <c r="G4" s="7" t="s">
        <v>42</v>
      </c>
      <c r="H4" s="7" t="s">
        <v>774</v>
      </c>
      <c r="I4" s="7" t="s">
        <v>775</v>
      </c>
      <c r="J4" s="7">
        <v>2</v>
      </c>
      <c r="K4" s="18" t="str">
        <f>IF(J4=0,(VLOOKUP(I4,'관계어 한글팀'!$A$2:$M$148,5,0)),IF(J4=1,(VLOOKUP(I4,'관계어 한글팀'!$B$2:$M$148,5,0)),IF(J4=2,(VLOOKUP(I4,'관계어 한글팀'!$C$2:$M$148,3,0)),IF(J4=3,(VLOOKUP(I4,'관계어 한글팀'!$D$2:$M$148,3,0)),0))))</f>
        <v> ekc:hasSon </v>
      </c>
      <c r="L4" s="18" t="str">
        <f>IF(J4=0,(VLOOKUP(I4,'관계어 한글팀'!$A$2:$M$148,7,0)),IF(J4=1,(VLOOKUP(I4,'관계어 한글팀'!$B$2:$M$148,7,0)),IF(J4=2,(VLOOKUP(I4,'관계어 한글팀'!$C$2:$M$148,5,0)),IF(J4=3,(VLOOKUP(I4,'관계어 한글팀'!$D$2:$M$148,5,0)),0))))</f>
        <v>A ekc:hasSon B</v>
      </c>
      <c r="M4" s="11" t="str">
        <f t="shared" ref="M4:M17" si="1">G4&amp;" "&amp;H4&amp;" "&amp;I4</f>
        <v>A는 B의 아버지이다</v>
      </c>
      <c r="O4" s="3" t="str">
        <f>VLOOKUP(A4,객체뽑기!$B$2:$G$70,6,FALSE)</f>
        <v>이원익</v>
      </c>
      <c r="P4" s="3" t="str">
        <f>VLOOKUP(B4,객체뽑기!$B$2:$G$70,6,FALSE)</f>
        <v>이의전</v>
      </c>
      <c r="Q4" s="3" t="str">
        <f>K4</f>
        <v> ekc:hasSon </v>
      </c>
      <c r="R4" s="3" t="str">
        <f t="shared" ref="R4:R17" si="2">O4&amp;" "&amp;P4&amp;" "&amp;K4</f>
        <v>이원익 이의전  ekc:hasSon </v>
      </c>
    </row>
    <row r="5" spans="1:18">
      <c r="A5" s="19" t="str">
        <f>객체뽑기!G4</f>
        <v>허목_처_전주_이씨</v>
      </c>
      <c r="B5" s="19" t="str">
        <f>B4</f>
        <v>이의전</v>
      </c>
      <c r="C5" s="3" t="str">
        <f t="shared" si="0"/>
        <v>A는 B의 딸이다</v>
      </c>
      <c r="D5" s="33"/>
      <c r="E5" s="10" t="str">
        <f t="shared" ref="E5:E17" si="3">"|[["&amp;A5&amp;"]]||[["&amp;B5&amp;"]]||"&amp;M5&amp;"||"&amp;L5</f>
        <v>|[[허목_처_전주_이씨]]||[[이의전]]||A는 B의 딸이다||A ekc:hasFather B</v>
      </c>
      <c r="G5" s="7" t="s">
        <v>42</v>
      </c>
      <c r="H5" s="7" t="s">
        <v>774</v>
      </c>
      <c r="I5" s="7" t="s">
        <v>781</v>
      </c>
      <c r="J5" s="7">
        <v>3</v>
      </c>
      <c r="K5" s="18" t="str">
        <f>IF(J5=0,(VLOOKUP(I5,'관계어 한글팀'!$A$2:$M$148,5,0)),IF(J5=1,(VLOOKUP(I5,'관계어 한글팀'!$B$2:$M$148,5,0)),IF(J5=2,(VLOOKUP(I5,'관계어 한글팀'!$C$2:$M$148,3,0)),IF(J5=3,(VLOOKUP(I5,'관계어 한글팀'!$D$2:$M$148,3,0)),0))))</f>
        <v> ekc:hasFather </v>
      </c>
      <c r="L5" s="18" t="str">
        <f>IF(J5=0,(VLOOKUP(I5,'관계어 한글팀'!$A$2:$M$148,7,0)),IF(J5=1,(VLOOKUP(I5,'관계어 한글팀'!$B$2:$M$148,7,0)),IF(J5=2,(VLOOKUP(I5,'관계어 한글팀'!$C$2:$M$148,5,0)),IF(J5=3,(VLOOKUP(I5,'관계어 한글팀'!$D$2:$M$148,5,0)),0))))</f>
        <v>A ekc:hasFather B</v>
      </c>
      <c r="M5" s="11" t="str">
        <f t="shared" si="1"/>
        <v>A는 B의 딸이다</v>
      </c>
      <c r="O5" s="3" t="str">
        <f>VLOOKUP(A5,객체뽑기!$B$2:$G$70,6,FALSE)</f>
        <v>허목_처_전주_이씨</v>
      </c>
      <c r="P5" s="3" t="str">
        <f>VLOOKUP(B5,객체뽑기!$B$2:$G$70,6,FALSE)</f>
        <v>이의전</v>
      </c>
      <c r="Q5" s="3" t="str">
        <f t="shared" ref="Q5" si="4">K5</f>
        <v> ekc:hasFather </v>
      </c>
      <c r="R5" s="3" t="str">
        <f t="shared" si="2"/>
        <v>허목_처_전주_이씨 이의전  ekc:hasFather </v>
      </c>
    </row>
    <row r="6" spans="1:18">
      <c r="A6" s="19" t="str">
        <f>객체뽑기!G3</f>
        <v>허목</v>
      </c>
      <c r="B6" s="33" t="str">
        <f>객체뽑기!G4</f>
        <v>허목_처_전주_이씨</v>
      </c>
      <c r="C6" s="3" t="str">
        <f t="shared" si="0"/>
        <v>A는 B의 남편이다</v>
      </c>
      <c r="D6" s="33"/>
      <c r="E6" s="10" t="str">
        <f t="shared" si="3"/>
        <v>|[[허목]]||[[허목_처_전주_이씨]]||A는 B의 남편이다||A ekc:hasWife B</v>
      </c>
      <c r="G6" s="7" t="s">
        <v>42</v>
      </c>
      <c r="H6" s="7" t="s">
        <v>782</v>
      </c>
      <c r="I6" s="7" t="s">
        <v>783</v>
      </c>
      <c r="J6" s="7">
        <v>0</v>
      </c>
      <c r="K6" s="18" t="str">
        <f>IF(J6=0,(VLOOKUP(I6,'관계어 한글팀'!$A$2:$M$148,5,0)),IF(J6=1,(VLOOKUP(I6,'관계어 한글팀'!$B$2:$M$148,5,0)),IF(J6=2,(VLOOKUP(I6,'관계어 한글팀'!$C$2:$M$148,3,0)),IF(J6=3,(VLOOKUP(I6,'관계어 한글팀'!$D$2:$M$148,3,0)),0))))</f>
        <v> ekc:hasWife </v>
      </c>
      <c r="L6" s="18" t="str">
        <f>IF(J6=0,(VLOOKUP(I6,'관계어 한글팀'!$A$2:$M$148,7,0)),IF(J6=1,(VLOOKUP(I6,'관계어 한글팀'!$B$2:$M$148,7,0)),IF(J6=2,(VLOOKUP(I6,'관계어 한글팀'!$C$2:$M$148,5,0)),IF(J6=3,(VLOOKUP(I6,'관계어 한글팀'!$D$2:$M$148,5,0)),0))))</f>
        <v>A ekc:hasWife B</v>
      </c>
      <c r="M6" s="11" t="str">
        <f t="shared" si="1"/>
        <v>A는 B의 남편이다</v>
      </c>
      <c r="O6" s="3" t="str">
        <f>VLOOKUP(A6,객체뽑기!$B$2:$G$70,6,FALSE)</f>
        <v>허목</v>
      </c>
      <c r="P6" s="3" t="str">
        <f>VLOOKUP(B6,객체뽑기!$B$2:$G$70,6,FALSE)</f>
        <v>허목_처_전주_이씨</v>
      </c>
      <c r="Q6" s="3" t="str">
        <f t="shared" ref="Q6" si="5">K6</f>
        <v> ekc:hasWife </v>
      </c>
      <c r="R6" s="3" t="str">
        <f t="shared" si="2"/>
        <v>허목 허목_처_전주_이씨  ekc:hasWife </v>
      </c>
    </row>
    <row r="7" spans="1:18">
      <c r="A7" s="19" t="str">
        <f>객체뽑기!G23</f>
        <v>이원익_서녀</v>
      </c>
      <c r="B7" s="19" t="str">
        <f>A4</f>
        <v>이원익</v>
      </c>
      <c r="C7" s="3" t="str">
        <f t="shared" si="0"/>
        <v>A는 B의 딸이다</v>
      </c>
      <c r="D7" s="33"/>
      <c r="E7" s="10" t="str">
        <f t="shared" si="3"/>
        <v>|[[이원익_서녀]]||[[이원익]]||A는 B의 딸이다||A ekc:hasFather B</v>
      </c>
      <c r="G7" s="7" t="s">
        <v>42</v>
      </c>
      <c r="H7" s="7" t="s">
        <v>774</v>
      </c>
      <c r="I7" s="7" t="s">
        <v>781</v>
      </c>
      <c r="J7" s="7">
        <v>3</v>
      </c>
      <c r="K7" s="18" t="str">
        <f>IF(J7=0,(VLOOKUP(I7,'관계어 한글팀'!$A$2:$M$148,5,0)),IF(J7=1,(VLOOKUP(I7,'관계어 한글팀'!$B$2:$M$148,5,0)),IF(J7=2,(VLOOKUP(I7,'관계어 한글팀'!$C$2:$M$148,3,0)),IF(J7=3,(VLOOKUP(I7,'관계어 한글팀'!$D$2:$M$148,3,0)),0))))</f>
        <v> ekc:hasFather </v>
      </c>
      <c r="L7" s="18" t="str">
        <f>IF(J7=0,(VLOOKUP(I7,'관계어 한글팀'!$A$2:$M$148,7,0)),IF(J7=1,(VLOOKUP(I7,'관계어 한글팀'!$B$2:$M$148,7,0)),IF(J7=2,(VLOOKUP(I7,'관계어 한글팀'!$C$2:$M$148,5,0)),IF(J7=3,(VLOOKUP(I7,'관계어 한글팀'!$D$2:$M$148,5,0)),0))))</f>
        <v>A ekc:hasFather B</v>
      </c>
      <c r="M7" s="11" t="str">
        <f t="shared" si="1"/>
        <v>A는 B의 딸이다</v>
      </c>
      <c r="O7" s="3" t="str">
        <f>VLOOKUP(A7,객체뽑기!$B$2:$G$70,6,FALSE)</f>
        <v>이원익_서녀</v>
      </c>
      <c r="P7" s="3" t="str">
        <f>VLOOKUP(B7,객체뽑기!$B$2:$G$70,6,FALSE)</f>
        <v>이원익</v>
      </c>
      <c r="Q7" s="3" t="str">
        <f t="shared" ref="Q7" si="6">K7</f>
        <v> ekc:hasFather </v>
      </c>
      <c r="R7" s="3" t="str">
        <f t="shared" si="2"/>
        <v>이원익_서녀 이원익  ekc:hasFather </v>
      </c>
    </row>
    <row r="8" spans="1:18">
      <c r="A8" s="19" t="str">
        <f>객체뽑기!G24</f>
        <v>윤효전</v>
      </c>
      <c r="B8" s="37" t="str">
        <f>A7</f>
        <v>이원익_서녀</v>
      </c>
      <c r="C8" s="3" t="str">
        <f t="shared" si="0"/>
        <v>A는 B의 남편이다</v>
      </c>
      <c r="D8" s="33"/>
      <c r="E8" s="10" t="str">
        <f t="shared" si="3"/>
        <v>|[[윤효전]]||[[이원익_서녀]]||A는 B의 남편이다||A ekc:hasWife B</v>
      </c>
      <c r="G8" s="7" t="s">
        <v>42</v>
      </c>
      <c r="H8" s="7" t="s">
        <v>782</v>
      </c>
      <c r="I8" s="7" t="s">
        <v>783</v>
      </c>
      <c r="J8" s="7">
        <v>0</v>
      </c>
      <c r="K8" s="18" t="str">
        <f>IF(J8=0,(VLOOKUP(I8,'관계어 한글팀'!$A$2:$M$148,5,0)),IF(J8=1,(VLOOKUP(I8,'관계어 한글팀'!$B$2:$M$148,5,0)),IF(J8=2,(VLOOKUP(I8,'관계어 한글팀'!$C$2:$M$148,3,0)),IF(J8=3,(VLOOKUP(I8,'관계어 한글팀'!$D$2:$M$148,3,0)),0))))</f>
        <v> ekc:hasWife </v>
      </c>
      <c r="L8" s="18" t="str">
        <f>IF(J8=0,(VLOOKUP(I8,'관계어 한글팀'!$A$2:$M$148,7,0)),IF(J8=1,(VLOOKUP(I8,'관계어 한글팀'!$B$2:$M$148,7,0)),IF(J8=2,(VLOOKUP(I8,'관계어 한글팀'!$C$2:$M$148,5,0)),IF(J8=3,(VLOOKUP(I8,'관계어 한글팀'!$D$2:$M$148,5,0)),0))))</f>
        <v>A ekc:hasWife B</v>
      </c>
      <c r="M8" s="11" t="str">
        <f t="shared" si="1"/>
        <v>A는 B의 남편이다</v>
      </c>
      <c r="O8" s="3" t="str">
        <f>VLOOKUP(A8,객체뽑기!$B$2:$G$70,6,FALSE)</f>
        <v>윤효전</v>
      </c>
      <c r="P8" s="3" t="str">
        <f>VLOOKUP(B8,객체뽑기!$B$2:$G$70,6,FALSE)</f>
        <v>이원익_서녀</v>
      </c>
      <c r="Q8" s="3" t="str">
        <f t="shared" ref="Q8" si="7">K8</f>
        <v> ekc:hasWife </v>
      </c>
      <c r="R8" s="3" t="str">
        <f t="shared" si="2"/>
        <v>윤효전 이원익_서녀  ekc:hasWife </v>
      </c>
    </row>
    <row r="9" spans="1:18">
      <c r="A9" s="19" t="str">
        <f>객체뽑기!G24</f>
        <v>윤효전</v>
      </c>
      <c r="B9" s="19" t="str">
        <f>객체뽑기!G25</f>
        <v>윤영</v>
      </c>
      <c r="C9" s="3" t="str">
        <f t="shared" si="0"/>
        <v>A는 B의 아버지이다</v>
      </c>
      <c r="D9" s="33"/>
      <c r="E9" s="10" t="str">
        <f t="shared" si="3"/>
        <v>|[[윤효전]]||[[윤영]]||A는 B의 아버지이다||A ekc:hasSon B</v>
      </c>
      <c r="G9" s="7" t="s">
        <v>42</v>
      </c>
      <c r="H9" s="7" t="s">
        <v>774</v>
      </c>
      <c r="I9" s="7" t="s">
        <v>775</v>
      </c>
      <c r="J9" s="7">
        <v>2</v>
      </c>
      <c r="K9" s="18" t="str">
        <f>IF(J9=0,(VLOOKUP(I9,'관계어 한글팀'!$A$2:$M$148,5,0)),IF(J9=1,(VLOOKUP(I9,'관계어 한글팀'!$B$2:$M$148,5,0)),IF(J9=2,(VLOOKUP(I9,'관계어 한글팀'!$C$2:$M$148,3,0)),IF(J9=3,(VLOOKUP(I9,'관계어 한글팀'!$D$2:$M$148,3,0)),0))))</f>
        <v> ekc:hasSon </v>
      </c>
      <c r="L9" s="18" t="str">
        <f>IF(J9=0,(VLOOKUP(I9,'관계어 한글팀'!$A$2:$M$148,7,0)),IF(J9=1,(VLOOKUP(I9,'관계어 한글팀'!$B$2:$M$148,7,0)),IF(J9=2,(VLOOKUP(I9,'관계어 한글팀'!$C$2:$M$148,5,0)),IF(J9=3,(VLOOKUP(I9,'관계어 한글팀'!$D$2:$M$148,5,0)),0))))</f>
        <v>A ekc:hasSon B</v>
      </c>
      <c r="M9" s="11" t="str">
        <f t="shared" si="1"/>
        <v>A는 B의 아버지이다</v>
      </c>
      <c r="O9" s="3" t="str">
        <f>VLOOKUP(A9,객체뽑기!$B$2:$G$70,6,FALSE)</f>
        <v>윤효전</v>
      </c>
      <c r="P9" s="3" t="str">
        <f>VLOOKUP(B9,객체뽑기!$B$2:$G$70,6,FALSE)</f>
        <v>윤영</v>
      </c>
      <c r="Q9" s="3" t="str">
        <f t="shared" ref="Q9" si="8">K9</f>
        <v> ekc:hasSon </v>
      </c>
      <c r="R9" s="3" t="str">
        <f t="shared" si="2"/>
        <v>윤효전 윤영  ekc:hasSon </v>
      </c>
    </row>
    <row r="10" spans="1:18">
      <c r="A10" s="19" t="str">
        <f>객체뽑기!G24</f>
        <v>윤효전</v>
      </c>
      <c r="B10" s="33" t="str">
        <f>객체뽑기!G22</f>
        <v>윤휴</v>
      </c>
      <c r="C10" s="3" t="str">
        <f t="shared" si="0"/>
        <v>A는 B의 아버지이다</v>
      </c>
      <c r="D10" s="33"/>
      <c r="E10" s="10" t="str">
        <f t="shared" si="3"/>
        <v>|[[윤효전]]||[[윤휴]]||A는 B의 아버지이다||A ekc:hasSon B</v>
      </c>
      <c r="G10" s="7" t="s">
        <v>42</v>
      </c>
      <c r="H10" s="7" t="s">
        <v>774</v>
      </c>
      <c r="I10" s="7" t="s">
        <v>775</v>
      </c>
      <c r="J10" s="7">
        <v>2</v>
      </c>
      <c r="K10" s="18" t="str">
        <f>IF(J10=0,(VLOOKUP(I10,'관계어 한글팀'!$A$2:$M$148,5,0)),IF(J10=1,(VLOOKUP(I10,'관계어 한글팀'!$B$2:$M$148,5,0)),IF(J10=2,(VLOOKUP(I10,'관계어 한글팀'!$C$2:$M$148,3,0)),IF(J10=3,(VLOOKUP(I10,'관계어 한글팀'!$D$2:$M$148,3,0)),0))))</f>
        <v> ekc:hasSon </v>
      </c>
      <c r="L10" s="18" t="str">
        <f>IF(J10=0,(VLOOKUP(I10,'관계어 한글팀'!$A$2:$M$148,7,0)),IF(J10=1,(VLOOKUP(I10,'관계어 한글팀'!$B$2:$M$148,7,0)),IF(J10=2,(VLOOKUP(I10,'관계어 한글팀'!$C$2:$M$148,5,0)),IF(J10=3,(VLOOKUP(I10,'관계어 한글팀'!$D$2:$M$148,5,0)),0))))</f>
        <v>A ekc:hasSon B</v>
      </c>
      <c r="M10" s="11" t="str">
        <f t="shared" si="1"/>
        <v>A는 B의 아버지이다</v>
      </c>
      <c r="O10" s="3" t="str">
        <f>VLOOKUP(A10,객체뽑기!$B$2:$G$70,6,FALSE)</f>
        <v>윤효전</v>
      </c>
      <c r="P10" s="3" t="str">
        <f>VLOOKUP(B10,객체뽑기!$B$2:$G$70,6,FALSE)</f>
        <v>윤휴</v>
      </c>
      <c r="Q10" s="3" t="str">
        <f t="shared" ref="Q10" si="9">K10</f>
        <v> ekc:hasSon </v>
      </c>
      <c r="R10" s="3" t="str">
        <f t="shared" si="2"/>
        <v>윤효전 윤휴  ekc:hasSon </v>
      </c>
    </row>
    <row r="11" spans="1:18">
      <c r="A11" s="19" t="str">
        <f>객체뽑기!G25</f>
        <v>윤영</v>
      </c>
      <c r="B11" s="19" t="str">
        <f>객체뽑기!G26</f>
        <v>이순신_서녀</v>
      </c>
      <c r="C11" s="3" t="str">
        <f t="shared" si="0"/>
        <v>A는 B의 남편이다</v>
      </c>
      <c r="D11" s="33"/>
      <c r="E11" s="10" t="str">
        <f t="shared" si="3"/>
        <v>|[[윤영]]||[[이순신_서녀]]||A는 B의 남편이다||A ekc:hasWife B</v>
      </c>
      <c r="G11" s="7" t="s">
        <v>42</v>
      </c>
      <c r="H11" s="7" t="s">
        <v>784</v>
      </c>
      <c r="I11" s="7" t="s">
        <v>785</v>
      </c>
      <c r="J11" s="7">
        <v>0</v>
      </c>
      <c r="K11" s="18" t="str">
        <f>IF(J11=0,(VLOOKUP(I11,'관계어 한글팀'!$A$2:$M$148,5,0)),IF(J11=1,(VLOOKUP(I11,'관계어 한글팀'!$B$2:$M$148,5,0)),IF(J11=2,(VLOOKUP(I11,'관계어 한글팀'!$C$2:$M$148,3,0)),IF(J11=3,(VLOOKUP(I11,'관계어 한글팀'!$D$2:$M$148,3,0)),0))))</f>
        <v> ekc:hasWife </v>
      </c>
      <c r="L11" s="18" t="str">
        <f>IF(J11=0,(VLOOKUP(I11,'관계어 한글팀'!$A$2:$M$148,7,0)),IF(J11=1,(VLOOKUP(I11,'관계어 한글팀'!$B$2:$M$148,7,0)),IF(J11=2,(VLOOKUP(I11,'관계어 한글팀'!$C$2:$M$148,5,0)),IF(J11=3,(VLOOKUP(I11,'관계어 한글팀'!$D$2:$M$148,5,0)),0))))</f>
        <v>A ekc:hasWife B</v>
      </c>
      <c r="M11" s="11" t="str">
        <f t="shared" si="1"/>
        <v>A는 B의 남편이다</v>
      </c>
      <c r="O11" s="3" t="str">
        <f>VLOOKUP(A11,객체뽑기!$B$2:$G$70,6,FALSE)</f>
        <v>윤영</v>
      </c>
      <c r="P11" s="3" t="str">
        <f>VLOOKUP(B11,객체뽑기!$B$2:$G$70,6,FALSE)</f>
        <v>이순신_서녀</v>
      </c>
      <c r="Q11" s="3" t="str">
        <f t="shared" ref="Q11" si="10">K11</f>
        <v> ekc:hasWife </v>
      </c>
      <c r="R11" s="3" t="str">
        <f t="shared" si="2"/>
        <v>윤영 이순신_서녀  ekc:hasWife </v>
      </c>
    </row>
    <row r="12" spans="1:18">
      <c r="A12" s="19" t="str">
        <f>객체뽑기!G26</f>
        <v>이순신_서녀</v>
      </c>
      <c r="B12" s="33" t="str">
        <f>객체뽑기!G27</f>
        <v>이순신</v>
      </c>
      <c r="C12" s="3" t="str">
        <f t="shared" si="0"/>
        <v>A는 B의 딸이다</v>
      </c>
      <c r="D12" s="33"/>
      <c r="E12" s="10" t="str">
        <f t="shared" si="3"/>
        <v>|[[이순신_서녀]]||[[이순신]]||A는 B의 딸이다||A ekc:hasFather B</v>
      </c>
      <c r="G12" s="7" t="s">
        <v>42</v>
      </c>
      <c r="H12" s="7" t="s">
        <v>774</v>
      </c>
      <c r="I12" s="7" t="s">
        <v>781</v>
      </c>
      <c r="J12" s="7">
        <v>3</v>
      </c>
      <c r="K12" s="18" t="str">
        <f>IF(J12=0,(VLOOKUP(I12,'관계어 한글팀'!$A$2:$M$148,5,0)),IF(J12=1,(VLOOKUP(I12,'관계어 한글팀'!$B$2:$M$148,5,0)),IF(J12=2,(VLOOKUP(I12,'관계어 한글팀'!$C$2:$M$148,3,0)),IF(J12=3,(VLOOKUP(I12,'관계어 한글팀'!$D$2:$M$148,3,0)),0))))</f>
        <v> ekc:hasFather </v>
      </c>
      <c r="L12" s="18" t="str">
        <f>IF(J12=0,(VLOOKUP(I12,'관계어 한글팀'!$A$2:$M$148,7,0)),IF(J12=1,(VLOOKUP(I12,'관계어 한글팀'!$B$2:$M$148,7,0)),IF(J12=2,(VLOOKUP(I12,'관계어 한글팀'!$C$2:$M$148,5,0)),IF(J12=3,(VLOOKUP(I12,'관계어 한글팀'!$D$2:$M$148,5,0)),0))))</f>
        <v>A ekc:hasFather B</v>
      </c>
      <c r="M12" s="11" t="str">
        <f t="shared" si="1"/>
        <v>A는 B의 딸이다</v>
      </c>
      <c r="O12" s="3" t="str">
        <f>VLOOKUP(A12,객체뽑기!$B$2:$G$70,6,FALSE)</f>
        <v>이순신_서녀</v>
      </c>
      <c r="P12" s="3" t="str">
        <f>VLOOKUP(B12,객체뽑기!$B$2:$G$70,6,FALSE)</f>
        <v>이순신</v>
      </c>
      <c r="Q12" s="3" t="str">
        <f t="shared" ref="Q12" si="11">K12</f>
        <v> ekc:hasFather </v>
      </c>
      <c r="R12" s="3" t="str">
        <f t="shared" si="2"/>
        <v>이순신_서녀 이순신  ekc:hasFather </v>
      </c>
    </row>
    <row r="13" spans="1:18">
      <c r="A13" s="37" t="str">
        <f>객체뽑기!B7</f>
        <v>고산유고</v>
      </c>
      <c r="B13" s="19" t="str">
        <f>객체뽑기!B6</f>
        <v>윤선도</v>
      </c>
      <c r="C13" s="3" t="str">
        <f t="shared" si="0"/>
        <v>A는 B에 의해 저술되었다</v>
      </c>
      <c r="D13" s="33"/>
      <c r="E13" s="10" t="str">
        <f t="shared" si="3"/>
        <v>|[[고산유고]]||[[윤선도]]||A는 B에 의해 저술되었다||A dcterms:creator B</v>
      </c>
      <c r="G13" s="7" t="s">
        <v>42</v>
      </c>
      <c r="H13" s="7" t="s">
        <v>786</v>
      </c>
      <c r="I13" s="7" t="s">
        <v>787</v>
      </c>
      <c r="J13" s="7">
        <v>0</v>
      </c>
      <c r="K13" s="18" t="str">
        <f>IF(J13=0,(VLOOKUP(I13,'관계어 한글팀'!$A$2:$M$148,5,0)),IF(J13=1,(VLOOKUP(I13,'관계어 한글팀'!$B$2:$M$148,5,0)),IF(J13=2,(VLOOKUP(I13,'관계어 한글팀'!$C$2:$M$148,3,0)),IF(J13=3,(VLOOKUP(I13,'관계어 한글팀'!$D$2:$M$148,3,0)),0))))</f>
        <v> dcterms:creator </v>
      </c>
      <c r="L13" s="18" t="str">
        <f>IF(J13=0,(VLOOKUP(I13,'관계어 한글팀'!$A$2:$M$148,7,0)),IF(J13=1,(VLOOKUP(I13,'관계어 한글팀'!$B$2:$M$148,7,0)),IF(J13=2,(VLOOKUP(I13,'관계어 한글팀'!$C$2:$M$148,5,0)),IF(J13=3,(VLOOKUP(I13,'관계어 한글팀'!$D$2:$M$148,5,0)),0))))</f>
        <v>A dcterms:creator B</v>
      </c>
      <c r="M13" s="11" t="str">
        <f t="shared" si="1"/>
        <v>A는 B에 의해 저술되었다</v>
      </c>
      <c r="O13" s="3" t="str">
        <f>VLOOKUP(A13,객체뽑기!$B$2:$G$70,6,FALSE)</f>
        <v>고산유고</v>
      </c>
      <c r="P13" s="3" t="str">
        <f>VLOOKUP(B13,객체뽑기!$B$2:$G$70,6,FALSE)</f>
        <v>윤선도</v>
      </c>
      <c r="Q13" s="3" t="str">
        <f t="shared" ref="Q13" si="12">K13</f>
        <v> dcterms:creator </v>
      </c>
      <c r="R13" s="3" t="str">
        <f t="shared" si="2"/>
        <v>고산유고 윤선도  dcterms:creator </v>
      </c>
    </row>
    <row r="14" spans="1:18">
      <c r="A14" s="37" t="str">
        <f>객체뽑기!B8</f>
        <v>예송논쟁</v>
      </c>
      <c r="B14" s="33" t="str">
        <f>객체뽑기!B3</f>
        <v>허목</v>
      </c>
      <c r="C14" s="3" t="str">
        <f t="shared" si="0"/>
        <v>A는 B와 관련이 있다</v>
      </c>
      <c r="D14" s="33"/>
      <c r="E14" s="10" t="str">
        <f t="shared" si="3"/>
        <v>|[[예송논쟁]]||[[허목]]||A는 B와 관련이 있다||A edm:isRelatedTo B</v>
      </c>
      <c r="G14" s="7" t="s">
        <v>42</v>
      </c>
      <c r="H14" s="7" t="s">
        <v>788</v>
      </c>
      <c r="I14" s="7" t="s">
        <v>789</v>
      </c>
      <c r="J14" s="7">
        <v>0</v>
      </c>
      <c r="K14" s="18" t="str">
        <f>IF(J14=0,(VLOOKUP(I14,'관계어 한글팀'!$A$2:$M$148,5,0)),IF(J14=1,(VLOOKUP(I14,'관계어 한글팀'!$B$2:$M$148,5,0)),IF(J14=2,(VLOOKUP(I14,'관계어 한글팀'!$C$2:$M$148,3,0)),IF(J14=3,(VLOOKUP(I14,'관계어 한글팀'!$D$2:$M$148,3,0)),0))))</f>
        <v> edm:isRelatedTo </v>
      </c>
      <c r="L14" s="18" t="str">
        <f>IF(J14=0,(VLOOKUP(I14,'관계어 한글팀'!$A$2:$M$148,7,0)),IF(J14=1,(VLOOKUP(I14,'관계어 한글팀'!$B$2:$M$148,7,0)),IF(J14=2,(VLOOKUP(I14,'관계어 한글팀'!$C$2:$M$148,5,0)),IF(J14=3,(VLOOKUP(I14,'관계어 한글팀'!$D$2:$M$148,5,0)),0))))</f>
        <v>A edm:isRelatedTo B</v>
      </c>
      <c r="M14" s="11" t="str">
        <f t="shared" si="1"/>
        <v>A는 B와 관련이 있다</v>
      </c>
      <c r="O14" s="3" t="str">
        <f>VLOOKUP(A14,객체뽑기!$B$2:$G$70,6,FALSE)</f>
        <v>예송논쟁</v>
      </c>
      <c r="P14" s="3" t="str">
        <f>VLOOKUP(B14,객체뽑기!$B$2:$G$70,6,FALSE)</f>
        <v>허목</v>
      </c>
      <c r="Q14" s="3" t="str">
        <f t="shared" ref="Q14" si="13">K14</f>
        <v> edm:isRelatedTo </v>
      </c>
      <c r="R14" s="3" t="str">
        <f t="shared" si="2"/>
        <v>예송논쟁 허목  edm:isRelatedTo </v>
      </c>
    </row>
    <row r="15" spans="1:18">
      <c r="A15" s="37" t="str">
        <f>객체뽑기!B8</f>
        <v>예송논쟁</v>
      </c>
      <c r="B15" s="19" t="str">
        <f>객체뽑기!B22</f>
        <v>윤휴</v>
      </c>
      <c r="C15" s="3" t="str">
        <f t="shared" si="0"/>
        <v>A는 B와 관련이 있다</v>
      </c>
      <c r="D15" s="33"/>
      <c r="E15" s="10" t="str">
        <f t="shared" si="3"/>
        <v>|[[예송논쟁]]||[[윤휴]]||A는 B와 관련이 있다||A edm:isRelatedTo B</v>
      </c>
      <c r="G15" s="7" t="s">
        <v>42</v>
      </c>
      <c r="H15" s="7" t="s">
        <v>788</v>
      </c>
      <c r="I15" s="7" t="s">
        <v>789</v>
      </c>
      <c r="J15" s="7">
        <v>0</v>
      </c>
      <c r="K15" s="18" t="str">
        <f>IF(J15=0,(VLOOKUP(I15,'관계어 한글팀'!$A$2:$M$148,5,0)),IF(J15=1,(VLOOKUP(I15,'관계어 한글팀'!$B$2:$M$148,5,0)),IF(J15=2,(VLOOKUP(I15,'관계어 한글팀'!$C$2:$M$148,3,0)),IF(J15=3,(VLOOKUP(I15,'관계어 한글팀'!$D$2:$M$148,3,0)),0))))</f>
        <v> edm:isRelatedTo </v>
      </c>
      <c r="L15" s="18" t="str">
        <f>IF(J15=0,(VLOOKUP(I15,'관계어 한글팀'!$A$2:$M$148,7,0)),IF(J15=1,(VLOOKUP(I15,'관계어 한글팀'!$B$2:$M$148,7,0)),IF(J15=2,(VLOOKUP(I15,'관계어 한글팀'!$C$2:$M$148,5,0)),IF(J15=3,(VLOOKUP(I15,'관계어 한글팀'!$D$2:$M$148,5,0)),0))))</f>
        <v>A edm:isRelatedTo B</v>
      </c>
      <c r="M15" s="11" t="str">
        <f t="shared" si="1"/>
        <v>A는 B와 관련이 있다</v>
      </c>
      <c r="O15" s="3" t="str">
        <f>VLOOKUP(A15,객체뽑기!$B$2:$G$70,6,FALSE)</f>
        <v>예송논쟁</v>
      </c>
      <c r="P15" s="3" t="str">
        <f>VLOOKUP(B15,객체뽑기!$B$2:$G$70,6,FALSE)</f>
        <v>윤휴</v>
      </c>
      <c r="Q15" s="3" t="str">
        <f t="shared" ref="Q15" si="14">K15</f>
        <v> edm:isRelatedTo </v>
      </c>
      <c r="R15" s="3" t="str">
        <f t="shared" si="2"/>
        <v>예송논쟁 윤휴  edm:isRelatedTo </v>
      </c>
    </row>
    <row r="16" spans="1:18">
      <c r="A16" s="37" t="str">
        <f>객체뽑기!B8</f>
        <v>예송논쟁</v>
      </c>
      <c r="B16" s="33" t="str">
        <f>객체뽑기!B6</f>
        <v>윤선도</v>
      </c>
      <c r="C16" s="3" t="str">
        <f t="shared" si="0"/>
        <v>A는 B와 관련이 있다</v>
      </c>
      <c r="D16" s="33"/>
      <c r="E16" s="10" t="str">
        <f t="shared" si="3"/>
        <v>|[[예송논쟁]]||[[윤선도]]||A는 B와 관련이 있다||A edm:isRelatedTo B</v>
      </c>
      <c r="G16" s="7" t="s">
        <v>42</v>
      </c>
      <c r="H16" s="7" t="s">
        <v>788</v>
      </c>
      <c r="I16" s="7" t="s">
        <v>789</v>
      </c>
      <c r="J16" s="7">
        <v>0</v>
      </c>
      <c r="K16" s="18" t="str">
        <f>IF(J16=0,(VLOOKUP(I16,'관계어 한글팀'!$A$2:$M$148,5,0)),IF(J16=1,(VLOOKUP(I16,'관계어 한글팀'!$B$2:$M$148,5,0)),IF(J16=2,(VLOOKUP(I16,'관계어 한글팀'!$C$2:$M$148,3,0)),IF(J16=3,(VLOOKUP(I16,'관계어 한글팀'!$D$2:$M$148,3,0)),0))))</f>
        <v> edm:isRelatedTo </v>
      </c>
      <c r="L16" s="18" t="str">
        <f>IF(J16=0,(VLOOKUP(I16,'관계어 한글팀'!$A$2:$M$148,7,0)),IF(J16=1,(VLOOKUP(I16,'관계어 한글팀'!$B$2:$M$148,7,0)),IF(J16=2,(VLOOKUP(I16,'관계어 한글팀'!$C$2:$M$148,5,0)),IF(J16=3,(VLOOKUP(I16,'관계어 한글팀'!$D$2:$M$148,5,0)),0))))</f>
        <v>A edm:isRelatedTo B</v>
      </c>
      <c r="M16" s="11" t="str">
        <f t="shared" si="1"/>
        <v>A는 B와 관련이 있다</v>
      </c>
      <c r="O16" s="3" t="str">
        <f>VLOOKUP(A16,객체뽑기!$B$2:$G$70,6,FALSE)</f>
        <v>예송논쟁</v>
      </c>
      <c r="P16" s="3" t="str">
        <f>VLOOKUP(B16,객체뽑기!$B$2:$G$70,6,FALSE)</f>
        <v>윤선도</v>
      </c>
      <c r="Q16" s="3" t="str">
        <f t="shared" ref="Q16" si="15">K16</f>
        <v> edm:isRelatedTo </v>
      </c>
      <c r="R16" s="3" t="str">
        <f t="shared" si="2"/>
        <v>예송논쟁 윤선도  edm:isRelatedTo </v>
      </c>
    </row>
    <row r="17" spans="1:18">
      <c r="A17" s="62" t="str">
        <f>객체뽑기!G8</f>
        <v>예송논쟁</v>
      </c>
      <c r="B17" s="19" t="str">
        <f>객체뽑기!G10</f>
        <v>송시열</v>
      </c>
      <c r="C17" s="3" t="str">
        <f t="shared" si="0"/>
        <v>A는 B와 관련이 있다</v>
      </c>
      <c r="D17" s="33"/>
      <c r="E17" s="10" t="str">
        <f t="shared" si="3"/>
        <v>|[[예송논쟁]]||[[송시열]]||A는 B와 관련이 있다||A edm:isRelatedTo B</v>
      </c>
      <c r="G17" s="7" t="s">
        <v>42</v>
      </c>
      <c r="H17" s="7" t="s">
        <v>788</v>
      </c>
      <c r="I17" s="7" t="s">
        <v>789</v>
      </c>
      <c r="J17" s="7">
        <v>0</v>
      </c>
      <c r="K17" s="18" t="str">
        <f>IF(J17=0,(VLOOKUP(I17,'관계어 한글팀'!$A$2:$M$148,5,0)),IF(J17=1,(VLOOKUP(I17,'관계어 한글팀'!$B$2:$M$148,5,0)),IF(J17=2,(VLOOKUP(I17,'관계어 한글팀'!$C$2:$M$148,3,0)),IF(J17=3,(VLOOKUP(I17,'관계어 한글팀'!$D$2:$M$148,3,0)),0))))</f>
        <v> edm:isRelatedTo </v>
      </c>
      <c r="L17" s="18" t="str">
        <f>IF(J17=0,(VLOOKUP(I17,'관계어 한글팀'!$A$2:$M$148,7,0)),IF(J17=1,(VLOOKUP(I17,'관계어 한글팀'!$B$2:$M$148,7,0)),IF(J17=2,(VLOOKUP(I17,'관계어 한글팀'!$C$2:$M$148,5,0)),IF(J17=3,(VLOOKUP(I17,'관계어 한글팀'!$D$2:$M$148,5,0)),0))))</f>
        <v>A edm:isRelatedTo B</v>
      </c>
      <c r="M17" s="11" t="str">
        <f t="shared" si="1"/>
        <v>A는 B와 관련이 있다</v>
      </c>
      <c r="O17" s="3" t="str">
        <f>VLOOKUP(A17,객체뽑기!$B$2:$G$70,6,FALSE)</f>
        <v>예송논쟁</v>
      </c>
      <c r="P17" s="3" t="str">
        <f>VLOOKUP(B17,객체뽑기!$B$2:$G$70,6,FALSE)</f>
        <v>송시열</v>
      </c>
      <c r="Q17" s="3" t="str">
        <f t="shared" ref="Q17" si="16">K17</f>
        <v> edm:isRelatedTo </v>
      </c>
      <c r="R17" s="3" t="str">
        <f t="shared" si="2"/>
        <v>예송논쟁 송시열  edm:isRelatedTo </v>
      </c>
    </row>
    <row r="18" spans="1:18">
      <c r="A18" s="62" t="str">
        <f>객체뽑기!B28</f>
        <v>홍수의_변</v>
      </c>
      <c r="B18" s="62" t="str">
        <f>객체뽑기!G3</f>
        <v>허목</v>
      </c>
      <c r="C18" s="3" t="str">
        <f t="shared" ref="C18:C31" si="17">M18</f>
        <v>A는 B와 관련이 있다</v>
      </c>
      <c r="D18" s="62"/>
      <c r="E18" s="10" t="str">
        <f>"|[["&amp;A18&amp;"]]||[["&amp;B18&amp;"]]||"&amp;M18&amp;"||"&amp;L18</f>
        <v>|[[홍수의_변]]||[[허목]]||A는 B와 관련이 있다||A edm:isRelatedTo B</v>
      </c>
      <c r="G18" s="7" t="s">
        <v>42</v>
      </c>
      <c r="H18" s="7" t="s">
        <v>788</v>
      </c>
      <c r="I18" s="7" t="s">
        <v>789</v>
      </c>
      <c r="J18" s="7">
        <v>0</v>
      </c>
      <c r="K18" s="18" t="str">
        <f>IF(J18=0,(VLOOKUP(I18,'관계어 한글팀'!$A$2:$M$148,5,0)),IF(J18=1,(VLOOKUP(I18,'관계어 한글팀'!$B$2:$M$148,5,0)),IF(J18=2,(VLOOKUP(I18,'관계어 한글팀'!$C$2:$M$148,3,0)),IF(J18=3,(VLOOKUP(I18,'관계어 한글팀'!$D$2:$M$148,3,0)),0))))</f>
        <v> edm:isRelatedTo </v>
      </c>
      <c r="L18" s="18" t="str">
        <f>IF(J18=0,(VLOOKUP(I18,'관계어 한글팀'!$A$2:$M$148,7,0)),IF(J18=1,(VLOOKUP(I18,'관계어 한글팀'!$B$2:$M$148,7,0)),IF(J18=2,(VLOOKUP(I18,'관계어 한글팀'!$C$2:$M$148,5,0)),IF(J18=3,(VLOOKUP(I18,'관계어 한글팀'!$D$2:$M$148,5,0)),0))))</f>
        <v>A edm:isRelatedTo B</v>
      </c>
      <c r="M18" s="11" t="str">
        <f t="shared" ref="M18:M31" si="18">G18&amp;" "&amp;H18&amp;" "&amp;I18</f>
        <v>A는 B와 관련이 있다</v>
      </c>
      <c r="O18" s="3" t="str">
        <f>VLOOKUP(A18,객체뽑기!$B$2:$G$70,6,FALSE)</f>
        <v>홍수의_변</v>
      </c>
      <c r="P18" s="3" t="str">
        <f>VLOOKUP(B18,객체뽑기!$B$2:$G$70,6,FALSE)</f>
        <v>허목</v>
      </c>
      <c r="Q18" s="3" t="str">
        <f>K18</f>
        <v> edm:isRelatedTo </v>
      </c>
      <c r="R18" s="3" t="str">
        <f t="shared" ref="R18:R31" si="19">O18&amp;" "&amp;P18&amp;" "&amp;K18</f>
        <v>홍수의_변 허목  edm:isRelatedTo </v>
      </c>
    </row>
    <row r="19" spans="1:18">
      <c r="A19" s="62" t="str">
        <f>객체뽑기!G28</f>
        <v>홍수의_변</v>
      </c>
      <c r="B19" s="37" t="str">
        <f>객체뽑기!G10</f>
        <v>송시열</v>
      </c>
      <c r="C19" s="3" t="str">
        <f t="shared" si="17"/>
        <v>A는 B와 관련이 있다</v>
      </c>
      <c r="D19" s="62"/>
      <c r="E19" s="10" t="str">
        <f t="shared" ref="E19:E31" si="20">"|[["&amp;A19&amp;"]]||[["&amp;B19&amp;"]]||"&amp;M19&amp;"||"&amp;L19</f>
        <v>|[[홍수의_변]]||[[송시열]]||A는 B와 관련이 있다||A edm:isRelatedTo B</v>
      </c>
      <c r="G19" s="7" t="s">
        <v>42</v>
      </c>
      <c r="H19" s="7" t="s">
        <v>788</v>
      </c>
      <c r="I19" s="7" t="s">
        <v>789</v>
      </c>
      <c r="J19" s="7">
        <v>0</v>
      </c>
      <c r="K19" s="18" t="str">
        <f>IF(J19=0,(VLOOKUP(I19,'관계어 한글팀'!$A$2:$M$148,5,0)),IF(J19=1,(VLOOKUP(I19,'관계어 한글팀'!$B$2:$M$148,5,0)),IF(J19=2,(VLOOKUP(I19,'관계어 한글팀'!$C$2:$M$148,3,0)),IF(J19=3,(VLOOKUP(I19,'관계어 한글팀'!$D$2:$M$148,3,0)),0))))</f>
        <v> edm:isRelatedTo </v>
      </c>
      <c r="L19" s="18" t="str">
        <f>IF(J19=0,(VLOOKUP(I19,'관계어 한글팀'!$A$2:$M$148,7,0)),IF(J19=1,(VLOOKUP(I19,'관계어 한글팀'!$B$2:$M$148,7,0)),IF(J19=2,(VLOOKUP(I19,'관계어 한글팀'!$C$2:$M$148,5,0)),IF(J19=3,(VLOOKUP(I19,'관계어 한글팀'!$D$2:$M$148,5,0)),0))))</f>
        <v>A edm:isRelatedTo B</v>
      </c>
      <c r="M19" s="11" t="str">
        <f t="shared" si="18"/>
        <v>A는 B와 관련이 있다</v>
      </c>
      <c r="O19" s="3" t="str">
        <f>VLOOKUP(A19,객체뽑기!$B$2:$G$70,6,FALSE)</f>
        <v>홍수의_변</v>
      </c>
      <c r="P19" s="3" t="str">
        <f>VLOOKUP(B19,객체뽑기!$B$2:$G$70,6,FALSE)</f>
        <v>송시열</v>
      </c>
      <c r="Q19" s="3" t="str">
        <f t="shared" ref="Q19:Q31" si="21">K19</f>
        <v> edm:isRelatedTo </v>
      </c>
      <c r="R19" s="3" t="str">
        <f t="shared" si="19"/>
        <v>홍수의_변 송시열  edm:isRelatedTo </v>
      </c>
    </row>
    <row r="20" spans="1:18">
      <c r="A20" s="62" t="str">
        <f>객체뽑기!G28</f>
        <v>홍수의_변</v>
      </c>
      <c r="B20" s="62" t="str">
        <f>객체뽑기!B9</f>
        <v>명성왕후</v>
      </c>
      <c r="C20" s="3" t="str">
        <f t="shared" si="17"/>
        <v>A는 B와 관련이 있다</v>
      </c>
      <c r="D20" s="62"/>
      <c r="E20" s="10" t="str">
        <f t="shared" si="20"/>
        <v>|[[홍수의_변]]||[[명성왕후]]||A는 B와 관련이 있다||A edm:isRelatedTo B</v>
      </c>
      <c r="G20" s="7" t="s">
        <v>42</v>
      </c>
      <c r="H20" s="7" t="s">
        <v>788</v>
      </c>
      <c r="I20" s="7" t="s">
        <v>789</v>
      </c>
      <c r="J20" s="7">
        <v>0</v>
      </c>
      <c r="K20" s="18" t="str">
        <f>IF(J20=0,(VLOOKUP(I20,'관계어 한글팀'!$A$2:$M$148,5,0)),IF(J20=1,(VLOOKUP(I20,'관계어 한글팀'!$B$2:$M$148,5,0)),IF(J20=2,(VLOOKUP(I20,'관계어 한글팀'!$C$2:$M$148,3,0)),IF(J20=3,(VLOOKUP(I20,'관계어 한글팀'!$D$2:$M$148,3,0)),0))))</f>
        <v> edm:isRelatedTo </v>
      </c>
      <c r="L20" s="18" t="str">
        <f>IF(J20=0,(VLOOKUP(I20,'관계어 한글팀'!$A$2:$M$148,7,0)),IF(J20=1,(VLOOKUP(I20,'관계어 한글팀'!$B$2:$M$148,7,0)),IF(J20=2,(VLOOKUP(I20,'관계어 한글팀'!$C$2:$M$148,5,0)),IF(J20=3,(VLOOKUP(I20,'관계어 한글팀'!$D$2:$M$148,5,0)),0))))</f>
        <v>A edm:isRelatedTo B</v>
      </c>
      <c r="M20" s="11" t="str">
        <f t="shared" si="18"/>
        <v>A는 B와 관련이 있다</v>
      </c>
      <c r="O20" s="3" t="str">
        <f>VLOOKUP(A20,객체뽑기!$B$2:$G$70,6,FALSE)</f>
        <v>홍수의_변</v>
      </c>
      <c r="P20" s="3" t="str">
        <f>VLOOKUP(B20,객체뽑기!$B$2:$G$70,6,FALSE)</f>
        <v>명성왕후</v>
      </c>
      <c r="Q20" s="3" t="str">
        <f t="shared" si="21"/>
        <v> edm:isRelatedTo </v>
      </c>
      <c r="R20" s="3" t="str">
        <f t="shared" si="19"/>
        <v>홍수의_변 명성왕후  edm:isRelatedTo </v>
      </c>
    </row>
    <row r="21" spans="1:18">
      <c r="A21" s="37" t="str">
        <f>객체뽑기!G28</f>
        <v>홍수의_변</v>
      </c>
      <c r="B21" s="37" t="s">
        <v>791</v>
      </c>
      <c r="C21" s="3" t="str">
        <f t="shared" si="17"/>
        <v>A는 B와 관련이 있다</v>
      </c>
      <c r="D21" s="62"/>
      <c r="E21" s="10" t="str">
        <f t="shared" si="20"/>
        <v>|[[홍수의_변]]||[[윤휴]]||A는 B와 관련이 있다||A edm:isRelatedTo B</v>
      </c>
      <c r="G21" s="7" t="s">
        <v>42</v>
      </c>
      <c r="H21" s="7" t="s">
        <v>788</v>
      </c>
      <c r="I21" s="7" t="s">
        <v>789</v>
      </c>
      <c r="J21" s="7">
        <v>0</v>
      </c>
      <c r="K21" s="18" t="str">
        <f>IF(J21=0,(VLOOKUP(I21,'관계어 한글팀'!$A$2:$M$148,5,0)),IF(J21=1,(VLOOKUP(I21,'관계어 한글팀'!$B$2:$M$148,5,0)),IF(J21=2,(VLOOKUP(I21,'관계어 한글팀'!$C$2:$M$148,3,0)),IF(J21=3,(VLOOKUP(I21,'관계어 한글팀'!$D$2:$M$148,3,0)),0))))</f>
        <v> edm:isRelatedTo </v>
      </c>
      <c r="L21" s="18" t="str">
        <f>IF(J21=0,(VLOOKUP(I21,'관계어 한글팀'!$A$2:$M$148,7,0)),IF(J21=1,(VLOOKUP(I21,'관계어 한글팀'!$B$2:$M$148,7,0)),IF(J21=2,(VLOOKUP(I21,'관계어 한글팀'!$C$2:$M$148,5,0)),IF(J21=3,(VLOOKUP(I21,'관계어 한글팀'!$D$2:$M$148,5,0)),0))))</f>
        <v>A edm:isRelatedTo B</v>
      </c>
      <c r="M21" s="11" t="str">
        <f t="shared" si="18"/>
        <v>A는 B와 관련이 있다</v>
      </c>
      <c r="O21" s="3" t="str">
        <f>VLOOKUP(A21,객체뽑기!$B$2:$G$70,6,FALSE)</f>
        <v>홍수의_변</v>
      </c>
      <c r="P21" s="3" t="str">
        <f>VLOOKUP(B21,객체뽑기!$B$2:$G$70,6,FALSE)</f>
        <v>윤휴</v>
      </c>
      <c r="Q21" s="3" t="str">
        <f t="shared" si="21"/>
        <v> edm:isRelatedTo </v>
      </c>
      <c r="R21" s="3" t="str">
        <f t="shared" si="19"/>
        <v>홍수의_변 윤휴  edm:isRelatedTo </v>
      </c>
    </row>
    <row r="22" spans="1:18">
      <c r="A22" s="37" t="str">
        <f>객체뽑기!G28</f>
        <v>홍수의_변</v>
      </c>
      <c r="B22" s="62" t="str">
        <f>객체뽑기!G11</f>
        <v>김우명</v>
      </c>
      <c r="C22" s="3" t="str">
        <f t="shared" si="17"/>
        <v>A는 B와 관련이 있다</v>
      </c>
      <c r="D22" s="62"/>
      <c r="E22" s="10" t="str">
        <f t="shared" si="20"/>
        <v>|[[홍수의_변]]||[[김우명]]||A는 B와 관련이 있다||A edm:isRelatedTo B</v>
      </c>
      <c r="G22" s="7" t="s">
        <v>42</v>
      </c>
      <c r="H22" s="7" t="s">
        <v>788</v>
      </c>
      <c r="I22" s="7" t="s">
        <v>789</v>
      </c>
      <c r="J22" s="7">
        <v>0</v>
      </c>
      <c r="K22" s="18" t="str">
        <f>IF(J22=0,(VLOOKUP(I22,'관계어 한글팀'!$A$2:$M$148,5,0)),IF(J22=1,(VLOOKUP(I22,'관계어 한글팀'!$B$2:$M$148,5,0)),IF(J22=2,(VLOOKUP(I22,'관계어 한글팀'!$C$2:$M$148,3,0)),IF(J22=3,(VLOOKUP(I22,'관계어 한글팀'!$D$2:$M$148,3,0)),0))))</f>
        <v> edm:isRelatedTo </v>
      </c>
      <c r="L22" s="18" t="str">
        <f>IF(J22=0,(VLOOKUP(I22,'관계어 한글팀'!$A$2:$M$148,7,0)),IF(J22=1,(VLOOKUP(I22,'관계어 한글팀'!$B$2:$M$148,7,0)),IF(J22=2,(VLOOKUP(I22,'관계어 한글팀'!$C$2:$M$148,5,0)),IF(J22=3,(VLOOKUP(I22,'관계어 한글팀'!$D$2:$M$148,5,0)),0))))</f>
        <v>A edm:isRelatedTo B</v>
      </c>
      <c r="M22" s="11" t="str">
        <f t="shared" si="18"/>
        <v>A는 B와 관련이 있다</v>
      </c>
      <c r="O22" s="3" t="str">
        <f>VLOOKUP(A22,객체뽑기!$B$2:$G$70,6,FALSE)</f>
        <v>홍수의_변</v>
      </c>
      <c r="P22" s="3" t="str">
        <f>VLOOKUP(B22,객체뽑기!$B$2:$G$70,6,FALSE)</f>
        <v>김우명</v>
      </c>
      <c r="Q22" s="3" t="str">
        <f t="shared" si="21"/>
        <v> edm:isRelatedTo </v>
      </c>
      <c r="R22" s="3" t="str">
        <f t="shared" si="19"/>
        <v>홍수의_변 김우명  edm:isRelatedTo </v>
      </c>
    </row>
    <row r="23" spans="1:18">
      <c r="A23" s="37" t="str">
        <f>객체뽑기!G9</f>
        <v>명성왕후</v>
      </c>
      <c r="B23" s="37" t="str">
        <f>객체뽑기!G11</f>
        <v>김우명</v>
      </c>
      <c r="C23" s="3" t="str">
        <f t="shared" si="17"/>
        <v>A는 B의 딸이다</v>
      </c>
      <c r="D23" s="62"/>
      <c r="E23" s="10" t="str">
        <f t="shared" si="20"/>
        <v>|[[명성왕후]]||[[김우명]]||A는 B의 딸이다||A ekc:hasFather B</v>
      </c>
      <c r="G23" s="7" t="s">
        <v>42</v>
      </c>
      <c r="H23" s="7" t="s">
        <v>782</v>
      </c>
      <c r="I23" s="7" t="s">
        <v>792</v>
      </c>
      <c r="J23" s="7">
        <v>3</v>
      </c>
      <c r="K23" s="18" t="str">
        <f>IF(J23=0,(VLOOKUP(I23,'관계어 한글팀'!$A$2:$M$148,5,0)),IF(J23=1,(VLOOKUP(I23,'관계어 한글팀'!$B$2:$M$148,5,0)),IF(J23=2,(VLOOKUP(I23,'관계어 한글팀'!$C$2:$M$148,3,0)),IF(J23=3,(VLOOKUP(I23,'관계어 한글팀'!$D$2:$M$148,3,0)),0))))</f>
        <v> ekc:hasFather </v>
      </c>
      <c r="L23" s="18" t="str">
        <f>IF(J23=0,(VLOOKUP(I23,'관계어 한글팀'!$A$2:$M$148,7,0)),IF(J23=1,(VLOOKUP(I23,'관계어 한글팀'!$B$2:$M$148,7,0)),IF(J23=2,(VLOOKUP(I23,'관계어 한글팀'!$C$2:$M$148,5,0)),IF(J23=3,(VLOOKUP(I23,'관계어 한글팀'!$D$2:$M$148,5,0)),0))))</f>
        <v>A ekc:hasFather B</v>
      </c>
      <c r="M23" s="11" t="str">
        <f t="shared" si="18"/>
        <v>A는 B의 딸이다</v>
      </c>
      <c r="O23" s="3" t="str">
        <f>VLOOKUP(A23,객체뽑기!$B$2:$G$70,6,FALSE)</f>
        <v>명성왕후</v>
      </c>
      <c r="P23" s="3" t="str">
        <f>VLOOKUP(B23,객체뽑기!$B$2:$G$70,6,FALSE)</f>
        <v>김우명</v>
      </c>
      <c r="Q23" s="3" t="str">
        <f t="shared" si="21"/>
        <v> ekc:hasFather </v>
      </c>
      <c r="R23" s="3" t="str">
        <f t="shared" si="19"/>
        <v>명성왕후 김우명  ekc:hasFather </v>
      </c>
    </row>
    <row r="24" spans="1:18">
      <c r="A24" s="37" t="str">
        <f>객체뽑기!B12</f>
        <v>이원익_초상1</v>
      </c>
      <c r="B24" s="62" t="str">
        <f>객체뽑기!G2</f>
        <v>이원익</v>
      </c>
      <c r="C24" s="3" t="str">
        <f t="shared" si="17"/>
        <v>A는 B를 묘사하였다</v>
      </c>
      <c r="D24" s="62"/>
      <c r="E24" s="10" t="str">
        <f t="shared" si="20"/>
        <v>|[[이원익_초상1]]||[[이원익]]||A는 B를 묘사하였다||A ekc:depicts B</v>
      </c>
      <c r="G24" s="7" t="s">
        <v>42</v>
      </c>
      <c r="H24" s="7" t="s">
        <v>793</v>
      </c>
      <c r="I24" s="7" t="s">
        <v>794</v>
      </c>
      <c r="J24" s="7">
        <v>0</v>
      </c>
      <c r="K24" s="18" t="str">
        <f>IF(J24=0,(VLOOKUP(I24,'관계어 한글팀'!$A$2:$M$148,5,0)),IF(J24=1,(VLOOKUP(I24,'관계어 한글팀'!$B$2:$M$148,5,0)),IF(J24=2,(VLOOKUP(I24,'관계어 한글팀'!$C$2:$M$148,3,0)),IF(J24=3,(VLOOKUP(I24,'관계어 한글팀'!$D$2:$M$148,3,0)),0))))</f>
        <v> ekc:depicts </v>
      </c>
      <c r="L24" s="18" t="str">
        <f>IF(J24=0,(VLOOKUP(I24,'관계어 한글팀'!$A$2:$M$148,7,0)),IF(J24=1,(VLOOKUP(I24,'관계어 한글팀'!$B$2:$M$148,7,0)),IF(J24=2,(VLOOKUP(I24,'관계어 한글팀'!$C$2:$M$148,5,0)),IF(J24=3,(VLOOKUP(I24,'관계어 한글팀'!$D$2:$M$148,5,0)),0))))</f>
        <v>A ekc:depicts B</v>
      </c>
      <c r="M24" s="11" t="str">
        <f t="shared" si="18"/>
        <v>A는 B를 묘사하였다</v>
      </c>
      <c r="O24" s="3" t="str">
        <f>VLOOKUP(A24,객체뽑기!$B$2:$G$70,6,FALSE)</f>
        <v>이원익_초상1</v>
      </c>
      <c r="P24" s="3" t="str">
        <f>VLOOKUP(B24,객체뽑기!$B$2:$G$70,6,FALSE)</f>
        <v>이원익</v>
      </c>
      <c r="Q24" s="3" t="str">
        <f t="shared" si="21"/>
        <v> ekc:depicts </v>
      </c>
      <c r="R24" s="3" t="str">
        <f t="shared" si="19"/>
        <v>이원익_초상1 이원익  ekc:depicts </v>
      </c>
    </row>
    <row r="25" spans="1:18">
      <c r="A25" s="37" t="str">
        <f>객체뽑기!B13</f>
        <v>이원익_초상2</v>
      </c>
      <c r="B25" s="37" t="str">
        <f>객체뽑기!G2</f>
        <v>이원익</v>
      </c>
      <c r="C25" s="3" t="str">
        <f t="shared" si="17"/>
        <v>A는 B를 묘사하였다</v>
      </c>
      <c r="D25" s="62"/>
      <c r="E25" s="10" t="str">
        <f t="shared" si="20"/>
        <v>|[[이원익_초상2]]||[[이원익]]||A는 B를 묘사하였다||A ekc:depicts B</v>
      </c>
      <c r="G25" s="7" t="s">
        <v>42</v>
      </c>
      <c r="H25" s="7" t="s">
        <v>793</v>
      </c>
      <c r="I25" s="7" t="s">
        <v>794</v>
      </c>
      <c r="J25" s="7">
        <v>0</v>
      </c>
      <c r="K25" s="18" t="str">
        <f>IF(J25=0,(VLOOKUP(I25,'관계어 한글팀'!$A$2:$M$148,5,0)),IF(J25=1,(VLOOKUP(I25,'관계어 한글팀'!$B$2:$M$148,5,0)),IF(J25=2,(VLOOKUP(I25,'관계어 한글팀'!$C$2:$M$148,3,0)),IF(J25=3,(VLOOKUP(I25,'관계어 한글팀'!$D$2:$M$148,3,0)),0))))</f>
        <v> ekc:depicts </v>
      </c>
      <c r="L25" s="18" t="str">
        <f>IF(J25=0,(VLOOKUP(I25,'관계어 한글팀'!$A$2:$M$148,7,0)),IF(J25=1,(VLOOKUP(I25,'관계어 한글팀'!$B$2:$M$148,7,0)),IF(J25=2,(VLOOKUP(I25,'관계어 한글팀'!$C$2:$M$148,5,0)),IF(J25=3,(VLOOKUP(I25,'관계어 한글팀'!$D$2:$M$148,5,0)),0))))</f>
        <v>A ekc:depicts B</v>
      </c>
      <c r="M25" s="11" t="str">
        <f t="shared" si="18"/>
        <v>A는 B를 묘사하였다</v>
      </c>
      <c r="O25" s="3" t="str">
        <f>VLOOKUP(A25,객체뽑기!$B$2:$G$70,6,FALSE)</f>
        <v>이원익_초상2</v>
      </c>
      <c r="P25" s="3" t="str">
        <f>VLOOKUP(B25,객체뽑기!$B$2:$G$70,6,FALSE)</f>
        <v>이원익</v>
      </c>
      <c r="Q25" s="3" t="str">
        <f t="shared" si="21"/>
        <v> ekc:depicts </v>
      </c>
      <c r="R25" s="3" t="str">
        <f t="shared" si="19"/>
        <v>이원익_초상2 이원익  ekc:depicts </v>
      </c>
    </row>
    <row r="26" spans="1:18">
      <c r="A26" s="37" t="str">
        <f>객체뽑기!B14</f>
        <v>허목_초상</v>
      </c>
      <c r="B26" s="62" t="str">
        <f>객체뽑기!G3</f>
        <v>허목</v>
      </c>
      <c r="C26" s="3" t="str">
        <f t="shared" si="17"/>
        <v>A는 B를 묘사하였다</v>
      </c>
      <c r="D26" s="62"/>
      <c r="E26" s="10" t="str">
        <f t="shared" si="20"/>
        <v>|[[허목_초상]]||[[허목]]||A는 B를 묘사하였다||A ekc:depicts B</v>
      </c>
      <c r="G26" s="7" t="s">
        <v>42</v>
      </c>
      <c r="H26" s="7" t="s">
        <v>793</v>
      </c>
      <c r="I26" s="7" t="s">
        <v>794</v>
      </c>
      <c r="J26" s="7">
        <v>0</v>
      </c>
      <c r="K26" s="18" t="str">
        <f>IF(J26=0,(VLOOKUP(I26,'관계어 한글팀'!$A$2:$M$148,5,0)),IF(J26=1,(VLOOKUP(I26,'관계어 한글팀'!$B$2:$M$148,5,0)),IF(J26=2,(VLOOKUP(I26,'관계어 한글팀'!$C$2:$M$148,3,0)),IF(J26=3,(VLOOKUP(I26,'관계어 한글팀'!$D$2:$M$148,3,0)),0))))</f>
        <v> ekc:depicts </v>
      </c>
      <c r="L26" s="18" t="str">
        <f>IF(J26=0,(VLOOKUP(I26,'관계어 한글팀'!$A$2:$M$148,7,0)),IF(J26=1,(VLOOKUP(I26,'관계어 한글팀'!$B$2:$M$148,7,0)),IF(J26=2,(VLOOKUP(I26,'관계어 한글팀'!$C$2:$M$148,5,0)),IF(J26=3,(VLOOKUP(I26,'관계어 한글팀'!$D$2:$M$148,5,0)),0))))</f>
        <v>A ekc:depicts B</v>
      </c>
      <c r="M26" s="11" t="str">
        <f t="shared" si="18"/>
        <v>A는 B를 묘사하였다</v>
      </c>
      <c r="O26" s="3" t="str">
        <f>VLOOKUP(A26,객체뽑기!$B$2:$G$70,6,FALSE)</f>
        <v>허목_초상</v>
      </c>
      <c r="P26" s="3" t="str">
        <f>VLOOKUP(B26,객체뽑기!$B$2:$G$70,6,FALSE)</f>
        <v>허목</v>
      </c>
      <c r="Q26" s="3" t="str">
        <f t="shared" si="21"/>
        <v> ekc:depicts </v>
      </c>
      <c r="R26" s="3" t="str">
        <f t="shared" si="19"/>
        <v>허목_초상 허목  ekc:depicts </v>
      </c>
    </row>
    <row r="27" spans="1:18">
      <c r="A27" s="37" t="str">
        <f>객체뽑기!B14</f>
        <v>허목_초상</v>
      </c>
      <c r="B27" s="37" t="str">
        <f>객체뽑기!B18</f>
        <v>국립중앙박물관</v>
      </c>
      <c r="C27" s="3" t="str">
        <f t="shared" si="17"/>
        <v>A는 B에 소장되었다</v>
      </c>
      <c r="D27" s="62"/>
      <c r="E27" s="10" t="str">
        <f t="shared" si="20"/>
        <v>|[[허목_초상]]||[[국립중앙박물관]]||A는 B에 소장되었다||A edm:currentLocation B</v>
      </c>
      <c r="G27" s="7" t="s">
        <v>42</v>
      </c>
      <c r="H27" s="7" t="s">
        <v>797</v>
      </c>
      <c r="I27" s="7" t="s">
        <v>798</v>
      </c>
      <c r="J27" s="7">
        <v>0</v>
      </c>
      <c r="K27" s="18" t="str">
        <f>IF(J27=0,(VLOOKUP(I27,'관계어 한글팀'!$A$2:$M$148,5,0)),IF(J27=1,(VLOOKUP(I27,'관계어 한글팀'!$B$2:$M$148,5,0)),IF(J27=2,(VLOOKUP(I27,'관계어 한글팀'!$C$2:$M$148,3,0)),IF(J27=3,(VLOOKUP(I27,'관계어 한글팀'!$D$2:$M$148,3,0)),0))))</f>
        <v> edm:currentLocation </v>
      </c>
      <c r="L27" s="18" t="str">
        <f>IF(J27=0,(VLOOKUP(I27,'관계어 한글팀'!$A$2:$M$148,7,0)),IF(J27=1,(VLOOKUP(I27,'관계어 한글팀'!$B$2:$M$148,7,0)),IF(J27=2,(VLOOKUP(I27,'관계어 한글팀'!$C$2:$M$148,5,0)),IF(J27=3,(VLOOKUP(I27,'관계어 한글팀'!$D$2:$M$148,5,0)),0))))</f>
        <v>A edm:currentLocation B</v>
      </c>
      <c r="M27" s="11" t="str">
        <f t="shared" si="18"/>
        <v>A는 B에 소장되었다</v>
      </c>
      <c r="O27" s="3" t="str">
        <f>VLOOKUP(A27,객체뽑기!$B$2:$G$70,6,FALSE)</f>
        <v>허목_초상</v>
      </c>
      <c r="P27" s="3" t="str">
        <f>VLOOKUP(B27,객체뽑기!$B$2:$G$70,6,FALSE)</f>
        <v>국립중앙박물관</v>
      </c>
      <c r="Q27" s="3" t="str">
        <f t="shared" si="21"/>
        <v> edm:currentLocation </v>
      </c>
      <c r="R27" s="3" t="str">
        <f t="shared" si="19"/>
        <v>허목_초상 국립중앙박물관  edm:currentLocation </v>
      </c>
    </row>
    <row r="28" spans="1:18">
      <c r="A28" s="37" t="str">
        <f>객체뽑기!G15</f>
        <v>윤선도_표준영정</v>
      </c>
      <c r="B28" s="62" t="str">
        <f>객체뽑기!G6</f>
        <v>윤선도</v>
      </c>
      <c r="C28" s="3" t="str">
        <f t="shared" si="17"/>
        <v>A는 B를 묘사하였다</v>
      </c>
      <c r="D28" s="62"/>
      <c r="E28" s="10" t="str">
        <f t="shared" si="20"/>
        <v>|[[윤선도_표준영정]]||[[윤선도]]||A는 B를 묘사하였다||A ekc:depicts B</v>
      </c>
      <c r="G28" s="7" t="s">
        <v>42</v>
      </c>
      <c r="H28" s="7" t="s">
        <v>793</v>
      </c>
      <c r="I28" s="7" t="s">
        <v>794</v>
      </c>
      <c r="J28" s="7">
        <v>0</v>
      </c>
      <c r="K28" s="18" t="str">
        <f>IF(J28=0,(VLOOKUP(I28,'관계어 한글팀'!$A$2:$M$148,5,0)),IF(J28=1,(VLOOKUP(I28,'관계어 한글팀'!$B$2:$M$148,5,0)),IF(J28=2,(VLOOKUP(I28,'관계어 한글팀'!$C$2:$M$148,3,0)),IF(J28=3,(VLOOKUP(I28,'관계어 한글팀'!$D$2:$M$148,3,0)),0))))</f>
        <v> ekc:depicts </v>
      </c>
      <c r="L28" s="18" t="str">
        <f>IF(J28=0,(VLOOKUP(I28,'관계어 한글팀'!$A$2:$M$148,7,0)),IF(J28=1,(VLOOKUP(I28,'관계어 한글팀'!$B$2:$M$148,7,0)),IF(J28=2,(VLOOKUP(I28,'관계어 한글팀'!$C$2:$M$148,5,0)),IF(J28=3,(VLOOKUP(I28,'관계어 한글팀'!$D$2:$M$148,5,0)),0))))</f>
        <v>A ekc:depicts B</v>
      </c>
      <c r="M28" s="11" t="str">
        <f t="shared" si="18"/>
        <v>A는 B를 묘사하였다</v>
      </c>
      <c r="O28" s="3" t="str">
        <f>VLOOKUP(A28,객체뽑기!$B$2:$G$70,6,FALSE)</f>
        <v>윤선도_표준영정</v>
      </c>
      <c r="P28" s="3" t="str">
        <f>VLOOKUP(B28,객체뽑기!$B$2:$G$70,6,FALSE)</f>
        <v>윤선도</v>
      </c>
      <c r="Q28" s="3" t="str">
        <f t="shared" si="21"/>
        <v> ekc:depicts </v>
      </c>
      <c r="R28" s="3" t="str">
        <f t="shared" si="19"/>
        <v>윤선도_표준영정 윤선도  ekc:depicts </v>
      </c>
    </row>
    <row r="29" spans="1:18">
      <c r="A29" s="37" t="str">
        <f>A28</f>
        <v>윤선도_표준영정</v>
      </c>
      <c r="B29" s="37" t="str">
        <f>객체뽑기!G20</f>
        <v>고산유물전시관</v>
      </c>
      <c r="C29" s="3" t="str">
        <f t="shared" si="17"/>
        <v>A는 B에 소장되었다</v>
      </c>
      <c r="D29" s="62"/>
      <c r="E29" s="10" t="str">
        <f t="shared" si="20"/>
        <v>|[[윤선도_표준영정]]||[[고산유물전시관]]||A는 B에 소장되었다||A edm:currentLocation B</v>
      </c>
      <c r="G29" s="7" t="s">
        <v>42</v>
      </c>
      <c r="H29" s="7" t="s">
        <v>797</v>
      </c>
      <c r="I29" s="7" t="s">
        <v>798</v>
      </c>
      <c r="J29" s="7">
        <v>0</v>
      </c>
      <c r="K29" s="18" t="str">
        <f>IF(J29=0,(VLOOKUP(I29,'관계어 한글팀'!$A$2:$M$148,5,0)),IF(J29=1,(VLOOKUP(I29,'관계어 한글팀'!$B$2:$M$148,5,0)),IF(J29=2,(VLOOKUP(I29,'관계어 한글팀'!$C$2:$M$148,3,0)),IF(J29=3,(VLOOKUP(I29,'관계어 한글팀'!$D$2:$M$148,3,0)),0))))</f>
        <v> edm:currentLocation </v>
      </c>
      <c r="L29" s="18" t="str">
        <f>IF(J29=0,(VLOOKUP(I29,'관계어 한글팀'!$A$2:$M$148,7,0)),IF(J29=1,(VLOOKUP(I29,'관계어 한글팀'!$B$2:$M$148,7,0)),IF(J29=2,(VLOOKUP(I29,'관계어 한글팀'!$C$2:$M$148,5,0)),IF(J29=3,(VLOOKUP(I29,'관계어 한글팀'!$D$2:$M$148,5,0)),0))))</f>
        <v>A edm:currentLocation B</v>
      </c>
      <c r="M29" s="11" t="str">
        <f t="shared" si="18"/>
        <v>A는 B에 소장되었다</v>
      </c>
      <c r="O29" s="3" t="str">
        <f>VLOOKUP(A29,객체뽑기!$B$2:$G$70,6,FALSE)</f>
        <v>윤선도_표준영정</v>
      </c>
      <c r="P29" s="3" t="str">
        <f>VLOOKUP(B29,객체뽑기!$B$2:$G$70,6,FALSE)</f>
        <v>고산유물전시관</v>
      </c>
      <c r="Q29" s="3" t="str">
        <f t="shared" si="21"/>
        <v> edm:currentLocation </v>
      </c>
      <c r="R29" s="3" t="str">
        <f t="shared" si="19"/>
        <v>윤선도_표준영정 고산유물전시관  edm:currentLocation </v>
      </c>
    </row>
    <row r="30" spans="1:18">
      <c r="A30" s="37" t="str">
        <f>객체뽑기!B16</f>
        <v>송시열_초상(국립중앙박물관)</v>
      </c>
      <c r="B30" s="62" t="str">
        <f>객체뽑기!G10</f>
        <v>송시열</v>
      </c>
      <c r="C30" s="3" t="str">
        <f t="shared" si="17"/>
        <v>A는 B를 묘사하였다</v>
      </c>
      <c r="D30" s="62"/>
      <c r="E30" s="10" t="str">
        <f t="shared" si="20"/>
        <v>|[[송시열_초상(국립중앙박물관)]]||[[송시열]]||A는 B를 묘사하였다||A ekc:depicts B</v>
      </c>
      <c r="G30" s="7" t="s">
        <v>42</v>
      </c>
      <c r="H30" s="7" t="s">
        <v>795</v>
      </c>
      <c r="I30" s="7" t="s">
        <v>799</v>
      </c>
      <c r="J30" s="7">
        <v>0</v>
      </c>
      <c r="K30" s="18" t="str">
        <f>IF(J30=0,(VLOOKUP(I30,'관계어 한글팀'!$A$2:$M$148,5,0)),IF(J30=1,(VLOOKUP(I30,'관계어 한글팀'!$B$2:$M$148,5,0)),IF(J30=2,(VLOOKUP(I30,'관계어 한글팀'!$C$2:$M$148,3,0)),IF(J30=3,(VLOOKUP(I30,'관계어 한글팀'!$D$2:$M$148,3,0)),0))))</f>
        <v> ekc:depicts </v>
      </c>
      <c r="L30" s="18" t="str">
        <f>IF(J30=0,(VLOOKUP(I30,'관계어 한글팀'!$A$2:$M$148,7,0)),IF(J30=1,(VLOOKUP(I30,'관계어 한글팀'!$B$2:$M$148,7,0)),IF(J30=2,(VLOOKUP(I30,'관계어 한글팀'!$C$2:$M$148,5,0)),IF(J30=3,(VLOOKUP(I30,'관계어 한글팀'!$D$2:$M$148,5,0)),0))))</f>
        <v>A ekc:depicts B</v>
      </c>
      <c r="M30" s="11" t="str">
        <f t="shared" si="18"/>
        <v>A는 B를 묘사하였다</v>
      </c>
      <c r="O30" s="3" t="str">
        <f>VLOOKUP(A30,객체뽑기!$B$2:$G$70,6,FALSE)</f>
        <v>송시열_초상(국립중앙박물관)</v>
      </c>
      <c r="P30" s="3" t="str">
        <f>VLOOKUP(B30,객체뽑기!$B$2:$G$70,6,FALSE)</f>
        <v>송시열</v>
      </c>
      <c r="Q30" s="3" t="str">
        <f t="shared" si="21"/>
        <v> ekc:depicts </v>
      </c>
      <c r="R30" s="3" t="str">
        <f t="shared" si="19"/>
        <v>송시열_초상(국립중앙박물관) 송시열  ekc:depicts </v>
      </c>
    </row>
    <row r="31" spans="1:18">
      <c r="A31" s="37" t="str">
        <f>객체뽑기!B17</f>
        <v>송시열_초상(제천의병전시관)</v>
      </c>
      <c r="B31" s="37" t="str">
        <f>객체뽑기!G10</f>
        <v>송시열</v>
      </c>
      <c r="C31" s="3" t="str">
        <f t="shared" si="17"/>
        <v>A는 B를 묘사하였다</v>
      </c>
      <c r="D31" s="62"/>
      <c r="E31" s="10" t="str">
        <f t="shared" si="20"/>
        <v>|[[송시열_초상(제천의병전시관)]]||[[송시열]]||A는 B를 묘사하였다||A ekc:depicts B</v>
      </c>
      <c r="G31" s="7" t="s">
        <v>42</v>
      </c>
      <c r="H31" s="7" t="s">
        <v>795</v>
      </c>
      <c r="I31" s="7" t="s">
        <v>799</v>
      </c>
      <c r="J31" s="7">
        <v>0</v>
      </c>
      <c r="K31" s="18" t="str">
        <f>IF(J31=0,(VLOOKUP(I31,'관계어 한글팀'!$A$2:$M$148,5,0)),IF(J31=1,(VLOOKUP(I31,'관계어 한글팀'!$B$2:$M$148,5,0)),IF(J31=2,(VLOOKUP(I31,'관계어 한글팀'!$C$2:$M$148,3,0)),IF(J31=3,(VLOOKUP(I31,'관계어 한글팀'!$D$2:$M$148,3,0)),0))))</f>
        <v> ekc:depicts </v>
      </c>
      <c r="L31" s="18" t="str">
        <f>IF(J31=0,(VLOOKUP(I31,'관계어 한글팀'!$A$2:$M$148,7,0)),IF(J31=1,(VLOOKUP(I31,'관계어 한글팀'!$B$2:$M$148,7,0)),IF(J31=2,(VLOOKUP(I31,'관계어 한글팀'!$C$2:$M$148,5,0)),IF(J31=3,(VLOOKUP(I31,'관계어 한글팀'!$D$2:$M$148,5,0)),0))))</f>
        <v>A ekc:depicts B</v>
      </c>
      <c r="M31" s="11" t="str">
        <f t="shared" si="18"/>
        <v>A는 B를 묘사하였다</v>
      </c>
      <c r="O31" s="3" t="str">
        <f>VLOOKUP(A31,객체뽑기!$B$2:$G$70,6,FALSE)</f>
        <v>송시열_초상(제천의병전시관)</v>
      </c>
      <c r="P31" s="3" t="str">
        <f>VLOOKUP(B31,객체뽑기!$B$2:$G$70,6,FALSE)</f>
        <v>송시열</v>
      </c>
      <c r="Q31" s="3" t="str">
        <f t="shared" si="21"/>
        <v> ekc:depicts </v>
      </c>
      <c r="R31" s="3" t="str">
        <f t="shared" si="19"/>
        <v>송시열_초상(제천의병전시관) 송시열  ekc:depicts </v>
      </c>
    </row>
    <row r="32" spans="1:18">
      <c r="A32" s="37" t="str">
        <f>객체뽑기!G16</f>
        <v>송시열_초상(국립중앙박물관)</v>
      </c>
      <c r="B32" s="62" t="str">
        <f>객체뽑기!G18</f>
        <v>국립중앙박물관</v>
      </c>
      <c r="C32" s="3" t="str">
        <f t="shared" ref="C32:C33" si="22">M32</f>
        <v>A는 B에 소장되었다</v>
      </c>
      <c r="D32" s="62"/>
      <c r="E32" s="10" t="str">
        <f t="shared" ref="E32:E33" si="23">"|[["&amp;A32&amp;"]]||[["&amp;B32&amp;"]]||"&amp;M32&amp;"||"&amp;L32</f>
        <v>|[[송시열_초상(국립중앙박물관)]]||[[국립중앙박물관]]||A는 B에 소장되었다||A edm:currentLocation B</v>
      </c>
      <c r="G32" s="7" t="s">
        <v>42</v>
      </c>
      <c r="H32" s="7" t="s">
        <v>797</v>
      </c>
      <c r="I32" s="7" t="s">
        <v>798</v>
      </c>
      <c r="J32" s="7">
        <v>0</v>
      </c>
      <c r="K32" s="18" t="str">
        <f>IF(J32=0,(VLOOKUP(I32,'관계어 한글팀'!$A$2:$M$148,5,0)),IF(J32=1,(VLOOKUP(I32,'관계어 한글팀'!$B$2:$M$148,5,0)),IF(J32=2,(VLOOKUP(I32,'관계어 한글팀'!$C$2:$M$148,3,0)),IF(J32=3,(VLOOKUP(I32,'관계어 한글팀'!$D$2:$M$148,3,0)),0))))</f>
        <v> edm:currentLocation </v>
      </c>
      <c r="L32" s="18" t="str">
        <f>IF(J32=0,(VLOOKUP(I32,'관계어 한글팀'!$A$2:$M$148,7,0)),IF(J32=1,(VLOOKUP(I32,'관계어 한글팀'!$B$2:$M$148,7,0)),IF(J32=2,(VLOOKUP(I32,'관계어 한글팀'!$C$2:$M$148,5,0)),IF(J32=3,(VLOOKUP(I32,'관계어 한글팀'!$D$2:$M$148,5,0)),0))))</f>
        <v>A edm:currentLocation B</v>
      </c>
      <c r="M32" s="11" t="str">
        <f t="shared" ref="M32:M33" si="24">G32&amp;" "&amp;H32&amp;" "&amp;I32</f>
        <v>A는 B에 소장되었다</v>
      </c>
      <c r="O32" s="3" t="str">
        <f>VLOOKUP(A32,객체뽑기!$B$2:$G$70,6,FALSE)</f>
        <v>송시열_초상(국립중앙박물관)</v>
      </c>
      <c r="P32" s="3" t="str">
        <f>VLOOKUP(B32,객체뽑기!$B$2:$G$70,6,FALSE)</f>
        <v>국립중앙박물관</v>
      </c>
      <c r="Q32" s="3" t="str">
        <f t="shared" ref="Q32:Q33" si="25">K32</f>
        <v> edm:currentLocation </v>
      </c>
      <c r="R32" s="3" t="str">
        <f t="shared" ref="R32:R33" si="26">O32&amp;" "&amp;P32&amp;" "&amp;K32</f>
        <v>송시열_초상(국립중앙박물관) 국립중앙박물관  edm:currentLocation </v>
      </c>
    </row>
    <row r="33" spans="1:18">
      <c r="A33" s="37" t="str">
        <f>객체뽑기!G17</f>
        <v>송시열_초상(제천의병전시관)</v>
      </c>
      <c r="B33" s="37" t="str">
        <f>객체뽑기!G19</f>
        <v>제천의병전시관</v>
      </c>
      <c r="C33" s="3" t="str">
        <f t="shared" si="22"/>
        <v>A는 B에 소장되었다</v>
      </c>
      <c r="D33" s="62"/>
      <c r="E33" s="10" t="str">
        <f t="shared" si="23"/>
        <v>|[[송시열_초상(제천의병전시관)]]||[[제천의병전시관]]||A는 B에 소장되었다||A edm:currentLocation B</v>
      </c>
      <c r="G33" s="7" t="s">
        <v>42</v>
      </c>
      <c r="H33" s="7" t="s">
        <v>797</v>
      </c>
      <c r="I33" s="7" t="s">
        <v>798</v>
      </c>
      <c r="J33" s="7">
        <v>0</v>
      </c>
      <c r="K33" s="18" t="str">
        <f>IF(J33=0,(VLOOKUP(I33,'관계어 한글팀'!$A$2:$M$148,5,0)),IF(J33=1,(VLOOKUP(I33,'관계어 한글팀'!$B$2:$M$148,5,0)),IF(J33=2,(VLOOKUP(I33,'관계어 한글팀'!$C$2:$M$148,3,0)),IF(J33=3,(VLOOKUP(I33,'관계어 한글팀'!$D$2:$M$148,3,0)),0))))</f>
        <v> edm:currentLocation </v>
      </c>
      <c r="L33" s="18" t="str">
        <f>IF(J33=0,(VLOOKUP(I33,'관계어 한글팀'!$A$2:$M$148,7,0)),IF(J33=1,(VLOOKUP(I33,'관계어 한글팀'!$B$2:$M$148,7,0)),IF(J33=2,(VLOOKUP(I33,'관계어 한글팀'!$C$2:$M$148,5,0)),IF(J33=3,(VLOOKUP(I33,'관계어 한글팀'!$D$2:$M$148,5,0)),0))))</f>
        <v>A edm:currentLocation B</v>
      </c>
      <c r="M33" s="11" t="str">
        <f t="shared" si="24"/>
        <v>A는 B에 소장되었다</v>
      </c>
      <c r="O33" s="3" t="str">
        <f>VLOOKUP(A33,객체뽑기!$B$2:$G$70,6,FALSE)</f>
        <v>송시열_초상(제천의병전시관)</v>
      </c>
      <c r="P33" s="3" t="str">
        <f>VLOOKUP(B33,객체뽑기!$B$2:$G$70,6,FALSE)</f>
        <v>제천의병전시관</v>
      </c>
      <c r="Q33" s="3" t="str">
        <f t="shared" si="25"/>
        <v> edm:currentLocation </v>
      </c>
      <c r="R33" s="3" t="str">
        <f t="shared" si="26"/>
        <v>송시열_초상(제천의병전시관) 제천의병전시관  edm:currentLocation </v>
      </c>
    </row>
    <row r="34" spans="1:18">
      <c r="A34" s="37" t="str">
        <f>객체뽑기!B5</f>
        <v>명성대비전유</v>
      </c>
      <c r="B34" s="37" t="str">
        <f>객체뽑기!G9</f>
        <v>명성왕후</v>
      </c>
      <c r="C34" s="3" t="str">
        <f t="shared" ref="C34" si="27">M34</f>
        <v>A는 B에 의해 저술되었다</v>
      </c>
      <c r="D34" s="63"/>
      <c r="E34" s="10" t="str">
        <f t="shared" ref="E34" si="28">"|[["&amp;A34&amp;"]]||[["&amp;B34&amp;"]]||"&amp;M34&amp;"||"&amp;L34</f>
        <v>|[[명성대비전유]]||[[명성왕후]]||A는 B에 의해 저술되었다||A dcterms:creator B</v>
      </c>
      <c r="G34" s="7" t="s">
        <v>42</v>
      </c>
      <c r="H34" s="7" t="s">
        <v>796</v>
      </c>
      <c r="I34" s="7" t="s">
        <v>804</v>
      </c>
      <c r="J34" s="7">
        <v>0</v>
      </c>
      <c r="K34" s="18" t="str">
        <f>IF(J34=0,(VLOOKUP(I34,'관계어 한글팀'!$A$2:$M$148,5,0)),IF(J34=1,(VLOOKUP(I34,'관계어 한글팀'!$B$2:$M$148,5,0)),IF(J34=2,(VLOOKUP(I34,'관계어 한글팀'!$C$2:$M$148,3,0)),IF(J34=3,(VLOOKUP(I34,'관계어 한글팀'!$D$2:$M$148,3,0)),0))))</f>
        <v> dcterms:creator </v>
      </c>
      <c r="L34" s="18" t="str">
        <f>IF(J34=0,(VLOOKUP(I34,'관계어 한글팀'!$A$2:$M$148,7,0)),IF(J34=1,(VLOOKUP(I34,'관계어 한글팀'!$B$2:$M$148,7,0)),IF(J34=2,(VLOOKUP(I34,'관계어 한글팀'!$C$2:$M$148,5,0)),IF(J34=3,(VLOOKUP(I34,'관계어 한글팀'!$D$2:$M$148,5,0)),0))))</f>
        <v>A dcterms:creator B</v>
      </c>
      <c r="M34" s="11" t="str">
        <f t="shared" ref="M34" si="29">G34&amp;" "&amp;H34&amp;" "&amp;I34</f>
        <v>A는 B에 의해 저술되었다</v>
      </c>
      <c r="O34" s="3" t="str">
        <f>VLOOKUP(A34,객체뽑기!$B$2:$G$70,6,FALSE)</f>
        <v>명성대비전유</v>
      </c>
      <c r="P34" s="3" t="str">
        <f>VLOOKUP(B34,객체뽑기!$B$2:$G$70,6,FALSE)</f>
        <v>명성왕후</v>
      </c>
      <c r="Q34" s="3" t="str">
        <f t="shared" ref="Q34" si="30">K34</f>
        <v> dcterms:creator </v>
      </c>
      <c r="R34" s="3" t="str">
        <f t="shared" ref="R34" si="31">O34&amp;" "&amp;P34&amp;" "&amp;K34</f>
        <v>명성대비전유 명성왕후  dcterms:creator </v>
      </c>
    </row>
    <row r="35" spans="1:18">
      <c r="A35" s="5" t="s">
        <v>43</v>
      </c>
      <c r="B35" s="33"/>
      <c r="C35" s="19"/>
      <c r="D35" s="19"/>
      <c r="E35" s="10" t="str">
        <f>A35</f>
        <v>|}</v>
      </c>
      <c r="G35" s="19"/>
      <c r="H35" s="19"/>
      <c r="I35" s="19"/>
      <c r="J35" s="19"/>
      <c r="K35" s="6"/>
      <c r="L35" s="6"/>
      <c r="M35" s="12"/>
      <c r="O35" s="19"/>
      <c r="P35" s="19"/>
      <c r="Q35" s="19"/>
      <c r="R35" s="19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"/>
  <sheetViews>
    <sheetView workbookViewId="0"/>
  </sheetViews>
  <sheetFormatPr defaultRowHeight="16.5"/>
  <cols>
    <col min="1" max="1" width="25.125" bestFit="1" customWidth="1"/>
    <col min="2" max="2" width="24.875" bestFit="1" customWidth="1"/>
    <col min="3" max="3" width="24.875" customWidth="1"/>
    <col min="4" max="4" width="32.125" bestFit="1" customWidth="1"/>
  </cols>
  <sheetData>
    <row r="1" spans="1:4">
      <c r="A1" s="19" t="s">
        <v>585</v>
      </c>
      <c r="B1" s="19" t="s">
        <v>584</v>
      </c>
      <c r="C1" s="19" t="s">
        <v>583</v>
      </c>
      <c r="D1" s="19" t="s">
        <v>582</v>
      </c>
    </row>
    <row r="2" spans="1:4">
      <c r="A2" s="5" t="s">
        <v>581</v>
      </c>
      <c r="B2" s="19"/>
      <c r="C2" s="84"/>
      <c r="D2" s="8" t="str">
        <f>A2</f>
        <v>{|class="wikitable" style="background:white; width:100%;</v>
      </c>
    </row>
    <row r="3" spans="1:4">
      <c r="A3" s="5" t="s">
        <v>580</v>
      </c>
      <c r="B3" s="19"/>
      <c r="C3" s="85"/>
      <c r="D3" s="8" t="str">
        <f>A3</f>
        <v>!style="width:20%px"|시간정보!!style="width:80%px"|내용</v>
      </c>
    </row>
    <row r="4" spans="1:4">
      <c r="A4" s="14" t="s">
        <v>579</v>
      </c>
      <c r="B4" s="19"/>
      <c r="C4" s="19"/>
      <c r="D4" s="8" t="str">
        <f>A4</f>
        <v>|-</v>
      </c>
    </row>
    <row r="5" spans="1:4">
      <c r="A5" s="19" t="e">
        <f>VLOOKUP(C5,객체뽑기!$C$2:$E$89,3,0)</f>
        <v>#N/A</v>
      </c>
      <c r="B5" s="19"/>
      <c r="C5" s="19"/>
      <c r="D5" s="28" t="e">
        <f>"|"&amp;A5&amp;"||"&amp;B5</f>
        <v>#N/A</v>
      </c>
    </row>
    <row r="6" spans="1:4">
      <c r="A6" s="27" t="s">
        <v>578</v>
      </c>
      <c r="B6" s="19"/>
      <c r="C6" s="19"/>
      <c r="D6" s="8" t="str">
        <f>A6</f>
        <v>|}</v>
      </c>
    </row>
    <row r="10" spans="1:4">
      <c r="B10" t="s">
        <v>577</v>
      </c>
    </row>
  </sheetData>
  <mergeCells count="1">
    <mergeCell ref="C2:C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"/>
  <sheetViews>
    <sheetView workbookViewId="0"/>
  </sheetViews>
  <sheetFormatPr defaultRowHeight="16.5"/>
  <cols>
    <col min="4" max="4" width="73.125" bestFit="1" customWidth="1"/>
  </cols>
  <sheetData>
    <row r="1" spans="1:4">
      <c r="A1" s="19" t="s">
        <v>611</v>
      </c>
      <c r="B1" s="19" t="s">
        <v>610</v>
      </c>
      <c r="C1" s="19" t="s">
        <v>609</v>
      </c>
      <c r="D1" s="19" t="s">
        <v>608</v>
      </c>
    </row>
    <row r="2" spans="1:4">
      <c r="A2" s="5" t="s">
        <v>607</v>
      </c>
      <c r="B2" s="19"/>
      <c r="C2" s="19"/>
      <c r="D2" s="19" t="str">
        <f>A2</f>
        <v xml:space="preserve">{|class="wikitable" style="background:white; width:100%; </v>
      </c>
    </row>
    <row r="3" spans="1:4">
      <c r="A3" s="5" t="s">
        <v>606</v>
      </c>
      <c r="B3" s="19"/>
      <c r="C3" s="19"/>
      <c r="D3" s="19" t="str">
        <f>A3</f>
        <v>!style="width:5%px"|위도!!style="width:5%px"|경도!!style="width:90%px"|내용</v>
      </c>
    </row>
    <row r="4" spans="1:4">
      <c r="A4" s="14" t="s">
        <v>41</v>
      </c>
      <c r="B4" s="19"/>
      <c r="C4" s="19"/>
      <c r="D4" s="8" t="str">
        <f>A4</f>
        <v>|-</v>
      </c>
    </row>
    <row r="5" spans="1:4">
      <c r="A5" s="30"/>
      <c r="B5" s="30"/>
      <c r="C5" s="30"/>
      <c r="D5" s="32" t="str">
        <f>"|"&amp;A5&amp;"||"&amp;B5&amp;"||"&amp;C5</f>
        <v>|||||</v>
      </c>
    </row>
    <row r="6" spans="1:4">
      <c r="A6" s="31" t="s">
        <v>605</v>
      </c>
      <c r="B6" s="2"/>
      <c r="C6" s="2"/>
      <c r="D6" s="8" t="str">
        <f>A6</f>
        <v>|}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48"/>
  <sheetViews>
    <sheetView workbookViewId="0"/>
  </sheetViews>
  <sheetFormatPr defaultColWidth="9" defaultRowHeight="16.5"/>
  <cols>
    <col min="1" max="1" width="13.75" style="66" bestFit="1" customWidth="1"/>
    <col min="2" max="2" width="13.125" style="66" customWidth="1"/>
    <col min="3" max="3" width="13.25" style="66" customWidth="1"/>
    <col min="4" max="4" width="14.625" style="66" customWidth="1"/>
    <col min="5" max="5" width="22.75" style="66" bestFit="1" customWidth="1"/>
    <col min="6" max="6" width="30.125" style="66" customWidth="1"/>
    <col min="7" max="7" width="22.75" style="66" bestFit="1" customWidth="1"/>
    <col min="8" max="8" width="30.125" style="66" customWidth="1"/>
    <col min="9" max="9" width="24.875" style="66" customWidth="1"/>
    <col min="10" max="11" width="9" style="66"/>
    <col min="12" max="12" width="36.125" style="66" customWidth="1"/>
    <col min="13" max="16384" width="9" style="66"/>
  </cols>
  <sheetData>
    <row r="1" spans="1:13" ht="30.75" thickBot="1">
      <c r="A1" s="64" t="s">
        <v>413</v>
      </c>
      <c r="B1" s="64" t="s">
        <v>414</v>
      </c>
      <c r="C1" s="64" t="s">
        <v>415</v>
      </c>
      <c r="D1" s="64" t="s">
        <v>416</v>
      </c>
      <c r="E1" s="64" t="s">
        <v>674</v>
      </c>
      <c r="F1" s="64" t="s">
        <v>675</v>
      </c>
      <c r="G1" s="64" t="s">
        <v>676</v>
      </c>
      <c r="H1" s="64" t="s">
        <v>677</v>
      </c>
      <c r="I1" s="65" t="s">
        <v>289</v>
      </c>
      <c r="J1" s="65" t="s">
        <v>290</v>
      </c>
      <c r="K1" s="65" t="s">
        <v>291</v>
      </c>
      <c r="L1" s="65" t="s">
        <v>292</v>
      </c>
      <c r="M1" s="65" t="s">
        <v>417</v>
      </c>
    </row>
    <row r="2" spans="1:13" ht="17.25" thickBot="1">
      <c r="A2" s="67" t="s">
        <v>314</v>
      </c>
      <c r="B2" s="67"/>
      <c r="C2" s="67"/>
      <c r="D2" s="67"/>
      <c r="E2" s="68" t="s">
        <v>678</v>
      </c>
      <c r="F2" s="68"/>
      <c r="G2" s="68" t="str">
        <f>"A"&amp;E2&amp;"B"</f>
        <v>A ekc:founder B</v>
      </c>
      <c r="H2" s="68" t="str">
        <f>"A"&amp;F2&amp;"B"</f>
        <v>AB</v>
      </c>
      <c r="I2" s="68" t="s">
        <v>418</v>
      </c>
      <c r="J2" s="68" t="s">
        <v>293</v>
      </c>
      <c r="K2" s="68" t="s">
        <v>294</v>
      </c>
      <c r="L2" s="69" t="s">
        <v>419</v>
      </c>
      <c r="M2" s="68"/>
    </row>
    <row r="3" spans="1:13" ht="17.25" thickBot="1">
      <c r="A3" s="67" t="s">
        <v>314</v>
      </c>
      <c r="B3" s="67"/>
      <c r="C3" s="67"/>
      <c r="D3" s="67"/>
      <c r="E3" s="70" t="s">
        <v>536</v>
      </c>
      <c r="F3" s="68"/>
      <c r="G3" s="68" t="str">
        <f t="shared" ref="G3:G66" si="0">"A"&amp;E3&amp;"B"</f>
        <v>Aekc:founderB</v>
      </c>
      <c r="H3" s="68" t="str">
        <f t="shared" ref="H3:H66" si="1">"A"&amp;F3&amp;"B"</f>
        <v>AB</v>
      </c>
      <c r="I3" s="68" t="s">
        <v>418</v>
      </c>
      <c r="J3" s="68" t="s">
        <v>295</v>
      </c>
      <c r="K3" s="68" t="s">
        <v>294</v>
      </c>
      <c r="L3" s="69" t="s">
        <v>679</v>
      </c>
      <c r="M3" s="68"/>
    </row>
    <row r="4" spans="1:13" ht="17.25" thickBot="1">
      <c r="A4" s="67" t="s">
        <v>315</v>
      </c>
      <c r="B4" s="67"/>
      <c r="C4" s="67"/>
      <c r="D4" s="67"/>
      <c r="E4" s="70" t="s">
        <v>536</v>
      </c>
      <c r="F4" s="68"/>
      <c r="G4" s="68" t="str">
        <f t="shared" si="0"/>
        <v>Aekc:founderB</v>
      </c>
      <c r="H4" s="68" t="str">
        <f t="shared" si="1"/>
        <v>AB</v>
      </c>
      <c r="I4" s="68" t="s">
        <v>420</v>
      </c>
      <c r="J4" s="68" t="s">
        <v>296</v>
      </c>
      <c r="K4" s="68" t="s">
        <v>294</v>
      </c>
      <c r="L4" s="69" t="s">
        <v>421</v>
      </c>
      <c r="M4" s="68"/>
    </row>
    <row r="5" spans="1:13" ht="17.25" thickBot="1">
      <c r="A5" s="67" t="s">
        <v>316</v>
      </c>
      <c r="B5" s="67"/>
      <c r="C5" s="67"/>
      <c r="D5" s="67"/>
      <c r="E5" s="71" t="s">
        <v>537</v>
      </c>
      <c r="F5" s="72"/>
      <c r="G5" s="68" t="str">
        <f t="shared" si="0"/>
        <v>Aekc:renovatorB</v>
      </c>
      <c r="H5" s="68" t="str">
        <f t="shared" si="1"/>
        <v>AB</v>
      </c>
      <c r="I5" s="72" t="s">
        <v>412</v>
      </c>
      <c r="J5" s="86" t="s">
        <v>293</v>
      </c>
      <c r="K5" s="86" t="s">
        <v>294</v>
      </c>
      <c r="L5" s="89" t="s">
        <v>422</v>
      </c>
      <c r="M5" s="86"/>
    </row>
    <row r="6" spans="1:13" ht="17.25" thickBot="1">
      <c r="A6" s="67" t="s">
        <v>317</v>
      </c>
      <c r="B6" s="67"/>
      <c r="C6" s="67"/>
      <c r="D6" s="67"/>
      <c r="E6" s="71" t="s">
        <v>538</v>
      </c>
      <c r="F6" s="72"/>
      <c r="G6" s="68" t="str">
        <f t="shared" si="0"/>
        <v>Aekc:renovatorB</v>
      </c>
      <c r="H6" s="68" t="str">
        <f t="shared" si="1"/>
        <v>AB</v>
      </c>
      <c r="I6" s="72" t="s">
        <v>412</v>
      </c>
      <c r="J6" s="87"/>
      <c r="K6" s="87"/>
      <c r="L6" s="90"/>
      <c r="M6" s="87"/>
    </row>
    <row r="7" spans="1:13" ht="17.25" thickBot="1">
      <c r="A7" s="67" t="s">
        <v>317</v>
      </c>
      <c r="B7" s="67"/>
      <c r="C7" s="67"/>
      <c r="D7" s="67"/>
      <c r="E7" s="68" t="s">
        <v>539</v>
      </c>
      <c r="F7" s="68"/>
      <c r="G7" s="68" t="str">
        <f t="shared" si="0"/>
        <v>Aekc:renovator B</v>
      </c>
      <c r="H7" s="68" t="str">
        <f t="shared" si="1"/>
        <v>AB</v>
      </c>
      <c r="I7" s="68" t="s">
        <v>412</v>
      </c>
      <c r="J7" s="68" t="s">
        <v>295</v>
      </c>
      <c r="K7" s="68" t="s">
        <v>294</v>
      </c>
      <c r="L7" s="68"/>
      <c r="M7" s="68"/>
    </row>
    <row r="8" spans="1:13" ht="17.25" thickBot="1">
      <c r="A8" s="67" t="s">
        <v>318</v>
      </c>
      <c r="B8" s="67"/>
      <c r="C8" s="67"/>
      <c r="D8" s="67"/>
      <c r="E8" s="72" t="s">
        <v>540</v>
      </c>
      <c r="F8" s="72"/>
      <c r="G8" s="68" t="str">
        <f t="shared" si="0"/>
        <v>A dcterms:creator B</v>
      </c>
      <c r="H8" s="68" t="str">
        <f t="shared" si="1"/>
        <v>AB</v>
      </c>
      <c r="I8" s="72" t="s">
        <v>423</v>
      </c>
      <c r="J8" s="86" t="s">
        <v>297</v>
      </c>
      <c r="K8" s="86" t="s">
        <v>294</v>
      </c>
      <c r="L8" s="73" t="s">
        <v>424</v>
      </c>
      <c r="M8" s="86"/>
    </row>
    <row r="9" spans="1:13" ht="17.25" thickBot="1">
      <c r="A9" s="67" t="s">
        <v>319</v>
      </c>
      <c r="B9" s="67"/>
      <c r="C9" s="67"/>
      <c r="D9" s="67"/>
      <c r="E9" s="72" t="s">
        <v>540</v>
      </c>
      <c r="F9" s="72"/>
      <c r="G9" s="68" t="str">
        <f t="shared" si="0"/>
        <v>A dcterms:creator B</v>
      </c>
      <c r="H9" s="68" t="str">
        <f t="shared" si="1"/>
        <v>AB</v>
      </c>
      <c r="I9" s="72" t="s">
        <v>423</v>
      </c>
      <c r="J9" s="87"/>
      <c r="K9" s="87"/>
      <c r="L9" s="74" t="s">
        <v>425</v>
      </c>
      <c r="M9" s="87"/>
    </row>
    <row r="10" spans="1:13" ht="17.25" thickBot="1">
      <c r="A10" s="67" t="s">
        <v>320</v>
      </c>
      <c r="B10" s="67"/>
      <c r="C10" s="67"/>
      <c r="D10" s="67"/>
      <c r="E10" s="68" t="s">
        <v>540</v>
      </c>
      <c r="F10" s="68"/>
      <c r="G10" s="68" t="str">
        <f t="shared" si="0"/>
        <v>A dcterms:creator B</v>
      </c>
      <c r="H10" s="68" t="str">
        <f t="shared" si="1"/>
        <v>AB</v>
      </c>
      <c r="I10" s="68" t="s">
        <v>423</v>
      </c>
      <c r="J10" s="68" t="s">
        <v>298</v>
      </c>
      <c r="K10" s="68" t="s">
        <v>294</v>
      </c>
      <c r="L10" s="69" t="s">
        <v>426</v>
      </c>
      <c r="M10" s="68" t="s">
        <v>299</v>
      </c>
    </row>
    <row r="11" spans="1:13" ht="17.25" thickBot="1">
      <c r="A11" s="67" t="s">
        <v>321</v>
      </c>
      <c r="B11" s="67"/>
      <c r="C11" s="67"/>
      <c r="D11" s="67"/>
      <c r="E11" s="72" t="s">
        <v>540</v>
      </c>
      <c r="F11" s="72"/>
      <c r="G11" s="68" t="str">
        <f t="shared" si="0"/>
        <v>A dcterms:creator B</v>
      </c>
      <c r="H11" s="68" t="str">
        <f t="shared" si="1"/>
        <v>AB</v>
      </c>
      <c r="I11" s="72" t="s">
        <v>427</v>
      </c>
      <c r="J11" s="86" t="s">
        <v>298</v>
      </c>
      <c r="K11" s="86" t="s">
        <v>294</v>
      </c>
      <c r="L11" s="73" t="s">
        <v>680</v>
      </c>
      <c r="M11" s="86"/>
    </row>
    <row r="12" spans="1:13" ht="17.25" thickBot="1">
      <c r="A12" s="67" t="s">
        <v>322</v>
      </c>
      <c r="B12" s="67"/>
      <c r="C12" s="67"/>
      <c r="D12" s="67"/>
      <c r="E12" s="72" t="s">
        <v>540</v>
      </c>
      <c r="F12" s="72"/>
      <c r="G12" s="68" t="str">
        <f t="shared" si="0"/>
        <v>A dcterms:creator B</v>
      </c>
      <c r="H12" s="68" t="str">
        <f t="shared" si="1"/>
        <v>AB</v>
      </c>
      <c r="I12" s="72" t="s">
        <v>427</v>
      </c>
      <c r="J12" s="87"/>
      <c r="K12" s="87"/>
      <c r="L12" s="74" t="s">
        <v>428</v>
      </c>
      <c r="M12" s="87"/>
    </row>
    <row r="13" spans="1:13" ht="17.25" thickBot="1">
      <c r="A13" s="67" t="s">
        <v>321</v>
      </c>
      <c r="B13" s="67"/>
      <c r="C13" s="67"/>
      <c r="D13" s="67"/>
      <c r="E13" s="72" t="s">
        <v>540</v>
      </c>
      <c r="F13" s="72"/>
      <c r="G13" s="68" t="str">
        <f t="shared" si="0"/>
        <v>A dcterms:creator B</v>
      </c>
      <c r="H13" s="68" t="str">
        <f t="shared" si="1"/>
        <v>AB</v>
      </c>
      <c r="I13" s="72" t="s">
        <v>427</v>
      </c>
      <c r="J13" s="86" t="s">
        <v>300</v>
      </c>
      <c r="K13" s="86" t="s">
        <v>294</v>
      </c>
      <c r="L13" s="73" t="s">
        <v>681</v>
      </c>
      <c r="M13" s="86"/>
    </row>
    <row r="14" spans="1:13" ht="17.25" thickBot="1">
      <c r="A14" s="67" t="s">
        <v>323</v>
      </c>
      <c r="B14" s="67"/>
      <c r="C14" s="67"/>
      <c r="D14" s="67"/>
      <c r="E14" s="72" t="s">
        <v>540</v>
      </c>
      <c r="F14" s="72"/>
      <c r="G14" s="68" t="str">
        <f t="shared" si="0"/>
        <v>A dcterms:creator B</v>
      </c>
      <c r="H14" s="68" t="str">
        <f t="shared" si="1"/>
        <v>AB</v>
      </c>
      <c r="I14" s="72" t="s">
        <v>427</v>
      </c>
      <c r="J14" s="87"/>
      <c r="K14" s="87"/>
      <c r="L14" s="74" t="s">
        <v>429</v>
      </c>
      <c r="M14" s="87"/>
    </row>
    <row r="15" spans="1:13" ht="17.25" thickBot="1">
      <c r="A15" s="67" t="s">
        <v>324</v>
      </c>
      <c r="B15" s="67"/>
      <c r="C15" s="67"/>
      <c r="D15" s="67"/>
      <c r="E15" s="72" t="s">
        <v>540</v>
      </c>
      <c r="F15" s="72"/>
      <c r="G15" s="68" t="str">
        <f t="shared" si="0"/>
        <v>A dcterms:creator B</v>
      </c>
      <c r="H15" s="68" t="str">
        <f t="shared" si="1"/>
        <v>AB</v>
      </c>
      <c r="I15" s="72" t="s">
        <v>427</v>
      </c>
      <c r="J15" s="86" t="s">
        <v>301</v>
      </c>
      <c r="K15" s="86" t="s">
        <v>294</v>
      </c>
      <c r="L15" s="73" t="s">
        <v>682</v>
      </c>
      <c r="M15" s="86"/>
    </row>
    <row r="16" spans="1:13" ht="17.25" thickBot="1">
      <c r="A16" s="67" t="s">
        <v>324</v>
      </c>
      <c r="B16" s="67"/>
      <c r="C16" s="67"/>
      <c r="D16" s="67"/>
      <c r="E16" s="72" t="s">
        <v>540</v>
      </c>
      <c r="F16" s="72"/>
      <c r="G16" s="68" t="str">
        <f t="shared" si="0"/>
        <v>A dcterms:creator B</v>
      </c>
      <c r="H16" s="68" t="str">
        <f t="shared" si="1"/>
        <v>AB</v>
      </c>
      <c r="I16" s="72" t="s">
        <v>427</v>
      </c>
      <c r="J16" s="87"/>
      <c r="K16" s="87"/>
      <c r="L16" s="74" t="s">
        <v>683</v>
      </c>
      <c r="M16" s="87"/>
    </row>
    <row r="17" spans="1:13" ht="17.25" thickBot="1">
      <c r="A17" s="67" t="s">
        <v>325</v>
      </c>
      <c r="B17" s="67"/>
      <c r="C17" s="67"/>
      <c r="D17" s="67"/>
      <c r="E17" s="68" t="s">
        <v>540</v>
      </c>
      <c r="F17" s="68"/>
      <c r="G17" s="68" t="str">
        <f t="shared" si="0"/>
        <v>A dcterms:creator B</v>
      </c>
      <c r="H17" s="68" t="str">
        <f t="shared" si="1"/>
        <v>AB</v>
      </c>
      <c r="I17" s="68" t="s">
        <v>430</v>
      </c>
      <c r="J17" s="68" t="s">
        <v>301</v>
      </c>
      <c r="K17" s="68" t="s">
        <v>294</v>
      </c>
      <c r="L17" s="75" t="s">
        <v>431</v>
      </c>
      <c r="M17" s="68"/>
    </row>
    <row r="18" spans="1:13" ht="17.25" thickBot="1">
      <c r="A18" s="67" t="s">
        <v>326</v>
      </c>
      <c r="B18" s="67"/>
      <c r="C18" s="67"/>
      <c r="D18" s="67"/>
      <c r="E18" s="68" t="s">
        <v>540</v>
      </c>
      <c r="F18" s="68"/>
      <c r="G18" s="68" t="str">
        <f t="shared" si="0"/>
        <v>A dcterms:creator B</v>
      </c>
      <c r="H18" s="68" t="str">
        <f t="shared" si="1"/>
        <v>AB</v>
      </c>
      <c r="I18" s="68" t="s">
        <v>432</v>
      </c>
      <c r="J18" s="68" t="s">
        <v>302</v>
      </c>
      <c r="K18" s="68" t="s">
        <v>294</v>
      </c>
      <c r="L18" s="69" t="s">
        <v>433</v>
      </c>
      <c r="M18" s="68" t="s">
        <v>299</v>
      </c>
    </row>
    <row r="19" spans="1:13" ht="17.25" thickBot="1">
      <c r="A19" s="67" t="s">
        <v>327</v>
      </c>
      <c r="B19" s="67"/>
      <c r="C19" s="67"/>
      <c r="D19" s="67"/>
      <c r="E19" s="68" t="s">
        <v>541</v>
      </c>
      <c r="F19" s="68"/>
      <c r="G19" s="68" t="str">
        <f t="shared" si="0"/>
        <v>A dcterms:publisher B</v>
      </c>
      <c r="H19" s="68" t="str">
        <f t="shared" si="1"/>
        <v>AB</v>
      </c>
      <c r="I19" s="68" t="s">
        <v>434</v>
      </c>
      <c r="J19" s="68" t="s">
        <v>298</v>
      </c>
      <c r="K19" s="68" t="s">
        <v>294</v>
      </c>
      <c r="L19" s="69" t="s">
        <v>435</v>
      </c>
      <c r="M19" s="68"/>
    </row>
    <row r="20" spans="1:13" ht="17.25" thickBot="1">
      <c r="A20" s="67" t="s">
        <v>328</v>
      </c>
      <c r="B20" s="67"/>
      <c r="C20" s="67"/>
      <c r="D20" s="67"/>
      <c r="E20" s="68" t="s">
        <v>541</v>
      </c>
      <c r="F20" s="68"/>
      <c r="G20" s="68" t="str">
        <f t="shared" si="0"/>
        <v>A dcterms:publisher B</v>
      </c>
      <c r="H20" s="68" t="str">
        <f t="shared" si="1"/>
        <v>AB</v>
      </c>
      <c r="I20" s="68" t="s">
        <v>434</v>
      </c>
      <c r="J20" s="68" t="s">
        <v>301</v>
      </c>
      <c r="K20" s="68" t="s">
        <v>294</v>
      </c>
      <c r="L20" s="68"/>
      <c r="M20" s="68"/>
    </row>
    <row r="21" spans="1:13" ht="17.25" thickBot="1">
      <c r="A21" s="67" t="s">
        <v>329</v>
      </c>
      <c r="B21" s="67"/>
      <c r="C21" s="67"/>
      <c r="D21" s="67"/>
      <c r="E21" s="68" t="s">
        <v>541</v>
      </c>
      <c r="F21" s="68"/>
      <c r="G21" s="68" t="str">
        <f t="shared" si="0"/>
        <v>A dcterms:publisher B</v>
      </c>
      <c r="H21" s="68" t="str">
        <f t="shared" si="1"/>
        <v>AB</v>
      </c>
      <c r="I21" s="68" t="s">
        <v>436</v>
      </c>
      <c r="J21" s="68" t="s">
        <v>301</v>
      </c>
      <c r="K21" s="68" t="s">
        <v>294</v>
      </c>
      <c r="L21" s="75" t="s">
        <v>684</v>
      </c>
      <c r="M21" s="68"/>
    </row>
    <row r="22" spans="1:13" ht="17.25" thickBot="1">
      <c r="A22" s="67" t="s">
        <v>330</v>
      </c>
      <c r="B22" s="67"/>
      <c r="C22" s="67"/>
      <c r="D22" s="67"/>
      <c r="E22" s="72" t="s">
        <v>541</v>
      </c>
      <c r="F22" s="72"/>
      <c r="G22" s="68" t="str">
        <f t="shared" si="0"/>
        <v>A dcterms:publisher B</v>
      </c>
      <c r="H22" s="68" t="str">
        <f t="shared" si="1"/>
        <v>AB</v>
      </c>
      <c r="I22" s="72" t="s">
        <v>436</v>
      </c>
      <c r="J22" s="86" t="s">
        <v>298</v>
      </c>
      <c r="K22" s="86" t="s">
        <v>296</v>
      </c>
      <c r="L22" s="73" t="s">
        <v>685</v>
      </c>
      <c r="M22" s="86"/>
    </row>
    <row r="23" spans="1:13" ht="17.25" thickBot="1">
      <c r="A23" s="67" t="s">
        <v>331</v>
      </c>
      <c r="B23" s="67"/>
      <c r="C23" s="67"/>
      <c r="D23" s="67"/>
      <c r="E23" s="72" t="s">
        <v>541</v>
      </c>
      <c r="F23" s="72"/>
      <c r="G23" s="68" t="str">
        <f t="shared" si="0"/>
        <v>A dcterms:publisher B</v>
      </c>
      <c r="H23" s="68" t="str">
        <f t="shared" si="1"/>
        <v>AB</v>
      </c>
      <c r="I23" s="72" t="s">
        <v>436</v>
      </c>
      <c r="J23" s="87"/>
      <c r="K23" s="87"/>
      <c r="L23" s="74" t="s">
        <v>686</v>
      </c>
      <c r="M23" s="87"/>
    </row>
    <row r="24" spans="1:13" ht="17.25" thickBot="1">
      <c r="A24" s="67" t="s">
        <v>329</v>
      </c>
      <c r="B24" s="67"/>
      <c r="C24" s="67"/>
      <c r="D24" s="67"/>
      <c r="E24" s="68" t="s">
        <v>541</v>
      </c>
      <c r="F24" s="68"/>
      <c r="G24" s="68" t="str">
        <f t="shared" si="0"/>
        <v>A dcterms:publisher B</v>
      </c>
      <c r="H24" s="68" t="str">
        <f t="shared" si="1"/>
        <v>AB</v>
      </c>
      <c r="I24" s="68" t="s">
        <v>436</v>
      </c>
      <c r="J24" s="68" t="s">
        <v>301</v>
      </c>
      <c r="K24" s="68" t="s">
        <v>296</v>
      </c>
      <c r="L24" s="69" t="s">
        <v>687</v>
      </c>
      <c r="M24" s="68"/>
    </row>
    <row r="25" spans="1:13" ht="17.25" thickBot="1">
      <c r="A25" s="67" t="s">
        <v>332</v>
      </c>
      <c r="B25" s="67"/>
      <c r="C25" s="67"/>
      <c r="D25" s="67"/>
      <c r="E25" s="68" t="s">
        <v>541</v>
      </c>
      <c r="F25" s="68"/>
      <c r="G25" s="68" t="str">
        <f t="shared" si="0"/>
        <v>A dcterms:publisher B</v>
      </c>
      <c r="H25" s="68" t="str">
        <f t="shared" si="1"/>
        <v>AB</v>
      </c>
      <c r="I25" s="68" t="s">
        <v>437</v>
      </c>
      <c r="J25" s="68" t="s">
        <v>298</v>
      </c>
      <c r="K25" s="68" t="s">
        <v>294</v>
      </c>
      <c r="L25" s="69" t="s">
        <v>688</v>
      </c>
      <c r="M25" s="68" t="s">
        <v>299</v>
      </c>
    </row>
    <row r="26" spans="1:13" ht="17.25" thickBot="1">
      <c r="A26" s="67" t="s">
        <v>333</v>
      </c>
      <c r="B26" s="67"/>
      <c r="C26" s="67"/>
      <c r="D26" s="67"/>
      <c r="E26" s="68" t="s">
        <v>541</v>
      </c>
      <c r="F26" s="68"/>
      <c r="G26" s="68" t="str">
        <f t="shared" si="0"/>
        <v>A dcterms:publisher B</v>
      </c>
      <c r="H26" s="68" t="str">
        <f t="shared" si="1"/>
        <v>AB</v>
      </c>
      <c r="I26" s="68" t="s">
        <v>437</v>
      </c>
      <c r="J26" s="68" t="s">
        <v>301</v>
      </c>
      <c r="K26" s="68" t="s">
        <v>294</v>
      </c>
      <c r="L26" s="68"/>
      <c r="M26" s="68"/>
    </row>
    <row r="27" spans="1:13" ht="17.25" thickBot="1">
      <c r="A27" s="67" t="s">
        <v>334</v>
      </c>
      <c r="B27" s="67"/>
      <c r="C27" s="67"/>
      <c r="D27" s="67"/>
      <c r="E27" s="68" t="s">
        <v>541</v>
      </c>
      <c r="F27" s="68"/>
      <c r="G27" s="68" t="str">
        <f t="shared" si="0"/>
        <v>A dcterms:publisher B</v>
      </c>
      <c r="H27" s="68" t="str">
        <f t="shared" si="1"/>
        <v>AB</v>
      </c>
      <c r="I27" s="68" t="s">
        <v>437</v>
      </c>
      <c r="J27" s="68" t="s">
        <v>298</v>
      </c>
      <c r="K27" s="68" t="s">
        <v>294</v>
      </c>
      <c r="L27" s="69" t="s">
        <v>689</v>
      </c>
      <c r="M27" s="68"/>
    </row>
    <row r="28" spans="1:13" ht="17.25" thickBot="1">
      <c r="A28" s="67" t="s">
        <v>334</v>
      </c>
      <c r="B28" s="67"/>
      <c r="C28" s="67"/>
      <c r="D28" s="67"/>
      <c r="E28" s="68" t="s">
        <v>541</v>
      </c>
      <c r="F28" s="68"/>
      <c r="G28" s="68" t="str">
        <f t="shared" si="0"/>
        <v>A dcterms:publisher B</v>
      </c>
      <c r="H28" s="68" t="str">
        <f t="shared" si="1"/>
        <v>AB</v>
      </c>
      <c r="I28" s="68" t="s">
        <v>437</v>
      </c>
      <c r="J28" s="68" t="s">
        <v>298</v>
      </c>
      <c r="K28" s="68" t="s">
        <v>296</v>
      </c>
      <c r="L28" s="69" t="s">
        <v>690</v>
      </c>
      <c r="M28" s="68"/>
    </row>
    <row r="29" spans="1:13" ht="17.25" thickBot="1">
      <c r="A29" s="67" t="s">
        <v>335</v>
      </c>
      <c r="B29" s="67"/>
      <c r="C29" s="67"/>
      <c r="D29" s="67"/>
      <c r="E29" s="68" t="s">
        <v>541</v>
      </c>
      <c r="F29" s="68"/>
      <c r="G29" s="68" t="str">
        <f t="shared" si="0"/>
        <v>A dcterms:publisher B</v>
      </c>
      <c r="H29" s="68" t="str">
        <f t="shared" si="1"/>
        <v>AB</v>
      </c>
      <c r="I29" s="68" t="s">
        <v>437</v>
      </c>
      <c r="J29" s="68" t="s">
        <v>301</v>
      </c>
      <c r="K29" s="68" t="s">
        <v>296</v>
      </c>
      <c r="L29" s="68"/>
      <c r="M29" s="68"/>
    </row>
    <row r="30" spans="1:13" ht="72" thickBot="1">
      <c r="A30" s="67" t="s">
        <v>336</v>
      </c>
      <c r="B30" s="67"/>
      <c r="C30" s="67"/>
      <c r="D30" s="67"/>
      <c r="E30" s="68" t="s">
        <v>541</v>
      </c>
      <c r="F30" s="68"/>
      <c r="G30" s="68" t="str">
        <f t="shared" si="0"/>
        <v>A dcterms:publisher B</v>
      </c>
      <c r="H30" s="68" t="str">
        <f t="shared" si="1"/>
        <v>AB</v>
      </c>
      <c r="I30" s="68" t="s">
        <v>438</v>
      </c>
      <c r="J30" s="68" t="s">
        <v>298</v>
      </c>
      <c r="K30" s="68" t="s">
        <v>296</v>
      </c>
      <c r="L30" s="69" t="s">
        <v>439</v>
      </c>
      <c r="M30" s="68" t="s">
        <v>440</v>
      </c>
    </row>
    <row r="31" spans="1:13" ht="57.75" thickBot="1">
      <c r="A31" s="67" t="s">
        <v>336</v>
      </c>
      <c r="B31" s="67"/>
      <c r="C31" s="67"/>
      <c r="D31" s="67"/>
      <c r="E31" s="68" t="s">
        <v>541</v>
      </c>
      <c r="F31" s="68"/>
      <c r="G31" s="68" t="str">
        <f t="shared" si="0"/>
        <v>A dcterms:publisher B</v>
      </c>
      <c r="H31" s="68" t="str">
        <f t="shared" si="1"/>
        <v>AB</v>
      </c>
      <c r="I31" s="68" t="s">
        <v>438</v>
      </c>
      <c r="J31" s="68" t="s">
        <v>293</v>
      </c>
      <c r="K31" s="68" t="s">
        <v>296</v>
      </c>
      <c r="L31" s="69" t="s">
        <v>691</v>
      </c>
      <c r="M31" s="68" t="s">
        <v>441</v>
      </c>
    </row>
    <row r="32" spans="1:13" ht="17.25" thickBot="1">
      <c r="A32" s="67" t="s">
        <v>337</v>
      </c>
      <c r="B32" s="67"/>
      <c r="C32" s="67"/>
      <c r="D32" s="67"/>
      <c r="E32" s="68" t="s">
        <v>541</v>
      </c>
      <c r="F32" s="68"/>
      <c r="G32" s="68" t="str">
        <f t="shared" si="0"/>
        <v>A dcterms:publisher B</v>
      </c>
      <c r="H32" s="68" t="str">
        <f t="shared" si="1"/>
        <v>AB</v>
      </c>
      <c r="I32" s="68" t="s">
        <v>438</v>
      </c>
      <c r="J32" s="68" t="s">
        <v>301</v>
      </c>
      <c r="K32" s="68" t="s">
        <v>296</v>
      </c>
      <c r="L32" s="68"/>
      <c r="M32" s="68"/>
    </row>
    <row r="33" spans="1:13" ht="17.25" thickBot="1">
      <c r="A33" s="67" t="s">
        <v>338</v>
      </c>
      <c r="B33" s="67"/>
      <c r="C33" s="67"/>
      <c r="D33" s="67"/>
      <c r="E33" s="72" t="s">
        <v>542</v>
      </c>
      <c r="F33" s="72"/>
      <c r="G33" s="68" t="str">
        <f t="shared" si="0"/>
        <v>A edm:currentLocation B</v>
      </c>
      <c r="H33" s="68" t="str">
        <f t="shared" si="1"/>
        <v>AB</v>
      </c>
      <c r="I33" s="72" t="s">
        <v>442</v>
      </c>
      <c r="J33" s="86" t="s">
        <v>298</v>
      </c>
      <c r="K33" s="86" t="s">
        <v>296</v>
      </c>
      <c r="L33" s="73" t="s">
        <v>443</v>
      </c>
      <c r="M33" s="86"/>
    </row>
    <row r="34" spans="1:13" ht="29.25" thickBot="1">
      <c r="A34" s="67" t="s">
        <v>338</v>
      </c>
      <c r="B34" s="67"/>
      <c r="C34" s="67"/>
      <c r="D34" s="67"/>
      <c r="E34" s="72" t="s">
        <v>542</v>
      </c>
      <c r="F34" s="72"/>
      <c r="G34" s="68" t="str">
        <f t="shared" si="0"/>
        <v>A edm:currentLocation B</v>
      </c>
      <c r="H34" s="68" t="str">
        <f t="shared" si="1"/>
        <v>AB</v>
      </c>
      <c r="I34" s="72" t="s">
        <v>442</v>
      </c>
      <c r="J34" s="87"/>
      <c r="K34" s="87"/>
      <c r="L34" s="74" t="s">
        <v>444</v>
      </c>
      <c r="M34" s="87"/>
    </row>
    <row r="35" spans="1:13" ht="17.25" thickBot="1">
      <c r="A35" s="67" t="s">
        <v>339</v>
      </c>
      <c r="B35" s="67"/>
      <c r="C35" s="67"/>
      <c r="D35" s="67"/>
      <c r="E35" s="68" t="s">
        <v>542</v>
      </c>
      <c r="F35" s="68"/>
      <c r="G35" s="68" t="str">
        <f t="shared" si="0"/>
        <v>A edm:currentLocation B</v>
      </c>
      <c r="H35" s="68" t="str">
        <f t="shared" si="1"/>
        <v>AB</v>
      </c>
      <c r="I35" s="68" t="s">
        <v>445</v>
      </c>
      <c r="J35" s="68" t="s">
        <v>301</v>
      </c>
      <c r="K35" s="68" t="s">
        <v>296</v>
      </c>
      <c r="L35" s="68"/>
      <c r="M35" s="68"/>
    </row>
    <row r="36" spans="1:13" ht="17.25" thickBot="1">
      <c r="A36" s="67" t="s">
        <v>340</v>
      </c>
      <c r="B36" s="67"/>
      <c r="C36" s="67"/>
      <c r="D36" s="67"/>
      <c r="E36" s="72" t="s">
        <v>542</v>
      </c>
      <c r="F36" s="72"/>
      <c r="G36" s="68" t="str">
        <f t="shared" si="0"/>
        <v>A edm:currentLocation B</v>
      </c>
      <c r="H36" s="68" t="str">
        <f t="shared" si="1"/>
        <v>AB</v>
      </c>
      <c r="I36" s="72" t="s">
        <v>446</v>
      </c>
      <c r="J36" s="86" t="s">
        <v>301</v>
      </c>
      <c r="K36" s="86" t="s">
        <v>294</v>
      </c>
      <c r="L36" s="76" t="s">
        <v>447</v>
      </c>
      <c r="M36" s="86"/>
    </row>
    <row r="37" spans="1:13" ht="17.25" thickBot="1">
      <c r="A37" s="67" t="s">
        <v>340</v>
      </c>
      <c r="B37" s="67"/>
      <c r="C37" s="67"/>
      <c r="D37" s="67"/>
      <c r="E37" s="72" t="s">
        <v>542</v>
      </c>
      <c r="F37" s="72"/>
      <c r="G37" s="68" t="str">
        <f t="shared" si="0"/>
        <v>A edm:currentLocation B</v>
      </c>
      <c r="H37" s="68" t="str">
        <f t="shared" si="1"/>
        <v>AB</v>
      </c>
      <c r="I37" s="77"/>
      <c r="J37" s="87"/>
      <c r="K37" s="87"/>
      <c r="L37" s="74" t="s">
        <v>448</v>
      </c>
      <c r="M37" s="87"/>
    </row>
    <row r="38" spans="1:13" ht="17.25" thickBot="1">
      <c r="A38" s="67" t="s">
        <v>340</v>
      </c>
      <c r="B38" s="67"/>
      <c r="C38" s="67"/>
      <c r="D38" s="67"/>
      <c r="E38" s="68" t="s">
        <v>542</v>
      </c>
      <c r="F38" s="68"/>
      <c r="G38" s="68" t="str">
        <f t="shared" si="0"/>
        <v>A edm:currentLocation B</v>
      </c>
      <c r="H38" s="68" t="str">
        <f t="shared" si="1"/>
        <v>AB</v>
      </c>
      <c r="I38" s="68" t="s">
        <v>449</v>
      </c>
      <c r="J38" s="68" t="s">
        <v>298</v>
      </c>
      <c r="K38" s="68" t="s">
        <v>293</v>
      </c>
      <c r="L38" s="69" t="s">
        <v>450</v>
      </c>
      <c r="M38" s="68"/>
    </row>
    <row r="39" spans="1:13" ht="17.25" thickBot="1">
      <c r="A39" s="67" t="s">
        <v>340</v>
      </c>
      <c r="B39" s="67"/>
      <c r="C39" s="67"/>
      <c r="D39" s="67"/>
      <c r="E39" s="72" t="s">
        <v>542</v>
      </c>
      <c r="F39" s="72"/>
      <c r="G39" s="68" t="str">
        <f t="shared" si="0"/>
        <v>A edm:currentLocation B</v>
      </c>
      <c r="H39" s="68" t="str">
        <f t="shared" si="1"/>
        <v>AB</v>
      </c>
      <c r="I39" s="72" t="s">
        <v>449</v>
      </c>
      <c r="J39" s="86" t="s">
        <v>293</v>
      </c>
      <c r="K39" s="86" t="s">
        <v>293</v>
      </c>
      <c r="L39" s="73" t="s">
        <v>451</v>
      </c>
      <c r="M39" s="86" t="s">
        <v>303</v>
      </c>
    </row>
    <row r="40" spans="1:13" ht="17.25" thickBot="1">
      <c r="A40" s="67" t="s">
        <v>341</v>
      </c>
      <c r="B40" s="67"/>
      <c r="C40" s="67"/>
      <c r="D40" s="67"/>
      <c r="E40" s="72" t="s">
        <v>542</v>
      </c>
      <c r="F40" s="72"/>
      <c r="G40" s="68" t="str">
        <f t="shared" si="0"/>
        <v>A edm:currentLocation B</v>
      </c>
      <c r="H40" s="68" t="str">
        <f t="shared" si="1"/>
        <v>AB</v>
      </c>
      <c r="I40" s="77"/>
      <c r="J40" s="87"/>
      <c r="K40" s="87"/>
      <c r="L40" s="74" t="s">
        <v>452</v>
      </c>
      <c r="M40" s="87"/>
    </row>
    <row r="41" spans="1:13" ht="17.25" thickBot="1">
      <c r="A41" s="67" t="s">
        <v>340</v>
      </c>
      <c r="B41" s="67"/>
      <c r="C41" s="67"/>
      <c r="D41" s="67"/>
      <c r="E41" s="68" t="s">
        <v>542</v>
      </c>
      <c r="F41" s="68"/>
      <c r="G41" s="68" t="str">
        <f t="shared" si="0"/>
        <v>A edm:currentLocation B</v>
      </c>
      <c r="H41" s="68" t="str">
        <f t="shared" si="1"/>
        <v>AB</v>
      </c>
      <c r="I41" s="68" t="s">
        <v>449</v>
      </c>
      <c r="J41" s="68" t="s">
        <v>298</v>
      </c>
      <c r="K41" s="68" t="s">
        <v>296</v>
      </c>
      <c r="L41" s="69" t="s">
        <v>453</v>
      </c>
      <c r="M41" s="68" t="s">
        <v>299</v>
      </c>
    </row>
    <row r="42" spans="1:13" ht="17.25" thickBot="1">
      <c r="A42" s="67" t="s">
        <v>342</v>
      </c>
      <c r="B42" s="67"/>
      <c r="C42" s="67"/>
      <c r="D42" s="67"/>
      <c r="E42" s="68" t="s">
        <v>542</v>
      </c>
      <c r="F42" s="68"/>
      <c r="G42" s="68" t="str">
        <f t="shared" si="0"/>
        <v>A edm:currentLocation B</v>
      </c>
      <c r="H42" s="68" t="str">
        <f t="shared" si="1"/>
        <v>AB</v>
      </c>
      <c r="I42" s="68" t="s">
        <v>449</v>
      </c>
      <c r="J42" s="68" t="s">
        <v>301</v>
      </c>
      <c r="K42" s="68" t="s">
        <v>295</v>
      </c>
      <c r="L42" s="69" t="s">
        <v>692</v>
      </c>
      <c r="M42" s="68"/>
    </row>
    <row r="43" spans="1:13" ht="17.25" thickBot="1">
      <c r="A43" s="67" t="s">
        <v>342</v>
      </c>
      <c r="B43" s="67"/>
      <c r="C43" s="67"/>
      <c r="D43" s="67"/>
      <c r="E43" s="72" t="s">
        <v>542</v>
      </c>
      <c r="F43" s="72"/>
      <c r="G43" s="68" t="str">
        <f t="shared" si="0"/>
        <v>A edm:currentLocation B</v>
      </c>
      <c r="H43" s="68" t="str">
        <f t="shared" si="1"/>
        <v>AB</v>
      </c>
      <c r="I43" s="72" t="s">
        <v>449</v>
      </c>
      <c r="J43" s="86" t="s">
        <v>298</v>
      </c>
      <c r="K43" s="86" t="s">
        <v>295</v>
      </c>
      <c r="L43" s="73" t="s">
        <v>454</v>
      </c>
      <c r="M43" s="86" t="s">
        <v>455</v>
      </c>
    </row>
    <row r="44" spans="1:13" ht="29.25" thickBot="1">
      <c r="A44" s="67" t="s">
        <v>343</v>
      </c>
      <c r="B44" s="67"/>
      <c r="C44" s="67"/>
      <c r="D44" s="67"/>
      <c r="E44" s="72" t="s">
        <v>542</v>
      </c>
      <c r="F44" s="72"/>
      <c r="G44" s="68" t="str">
        <f t="shared" si="0"/>
        <v>A edm:currentLocation B</v>
      </c>
      <c r="H44" s="68" t="str">
        <f t="shared" si="1"/>
        <v>AB</v>
      </c>
      <c r="I44" s="72" t="s">
        <v>449</v>
      </c>
      <c r="J44" s="87"/>
      <c r="K44" s="87"/>
      <c r="L44" s="74" t="s">
        <v>456</v>
      </c>
      <c r="M44" s="87"/>
    </row>
    <row r="45" spans="1:13" ht="17.25" thickBot="1">
      <c r="A45" s="67" t="s">
        <v>344</v>
      </c>
      <c r="B45" s="67"/>
      <c r="C45" s="67"/>
      <c r="D45" s="67"/>
      <c r="E45" s="68" t="s">
        <v>542</v>
      </c>
      <c r="F45" s="68"/>
      <c r="G45" s="68" t="str">
        <f t="shared" si="0"/>
        <v>A edm:currentLocation B</v>
      </c>
      <c r="H45" s="68" t="str">
        <f t="shared" si="1"/>
        <v>AB</v>
      </c>
      <c r="I45" s="68" t="s">
        <v>457</v>
      </c>
      <c r="J45" s="68" t="s">
        <v>295</v>
      </c>
      <c r="K45" s="68" t="s">
        <v>295</v>
      </c>
      <c r="L45" s="68"/>
      <c r="M45" s="68"/>
    </row>
    <row r="46" spans="1:13" ht="29.25" thickBot="1">
      <c r="A46" s="67" t="s">
        <v>345</v>
      </c>
      <c r="B46" s="67"/>
      <c r="C46" s="67"/>
      <c r="D46" s="67"/>
      <c r="E46" s="68" t="s">
        <v>543</v>
      </c>
      <c r="F46" s="68"/>
      <c r="G46" s="68" t="str">
        <f t="shared" si="0"/>
        <v>A ekc:formerLocation B</v>
      </c>
      <c r="H46" s="68" t="str">
        <f t="shared" si="1"/>
        <v>AB</v>
      </c>
      <c r="I46" s="68" t="s">
        <v>458</v>
      </c>
      <c r="J46" s="68" t="s">
        <v>298</v>
      </c>
      <c r="K46" s="68" t="s">
        <v>295</v>
      </c>
      <c r="L46" s="69" t="s">
        <v>459</v>
      </c>
      <c r="M46" s="68" t="s">
        <v>460</v>
      </c>
    </row>
    <row r="47" spans="1:13" ht="17.25" thickBot="1">
      <c r="A47" s="67"/>
      <c r="B47" s="67"/>
      <c r="C47" s="67" t="s">
        <v>369</v>
      </c>
      <c r="D47" s="67"/>
      <c r="E47" s="68" t="s">
        <v>544</v>
      </c>
      <c r="F47" s="68"/>
      <c r="G47" s="68" t="str">
        <f t="shared" si="0"/>
        <v>A dcterms:provenance B</v>
      </c>
      <c r="H47" s="68" t="str">
        <f t="shared" si="1"/>
        <v>AB</v>
      </c>
      <c r="I47" s="68" t="s">
        <v>461</v>
      </c>
      <c r="J47" s="68" t="s">
        <v>298</v>
      </c>
      <c r="K47" s="68" t="s">
        <v>295</v>
      </c>
      <c r="L47" s="68"/>
      <c r="M47" s="68"/>
    </row>
    <row r="48" spans="1:13" ht="17.25" thickBot="1">
      <c r="A48" s="67"/>
      <c r="B48" s="67"/>
      <c r="C48" s="67" t="s">
        <v>370</v>
      </c>
      <c r="D48" s="67"/>
      <c r="E48" s="68" t="s">
        <v>544</v>
      </c>
      <c r="F48" s="68"/>
      <c r="G48" s="68" t="str">
        <f t="shared" si="0"/>
        <v>A dcterms:provenance B</v>
      </c>
      <c r="H48" s="68" t="str">
        <f t="shared" si="1"/>
        <v>AB</v>
      </c>
      <c r="I48" s="68" t="s">
        <v>461</v>
      </c>
      <c r="J48" s="68" t="s">
        <v>298</v>
      </c>
      <c r="K48" s="68" t="s">
        <v>301</v>
      </c>
      <c r="L48" s="69" t="s">
        <v>693</v>
      </c>
      <c r="M48" s="68"/>
    </row>
    <row r="49" spans="1:13" ht="17.25" thickBot="1">
      <c r="A49" s="67"/>
      <c r="B49" s="67"/>
      <c r="C49" s="67" t="s">
        <v>371</v>
      </c>
      <c r="D49" s="67"/>
      <c r="E49" s="68" t="s">
        <v>545</v>
      </c>
      <c r="F49" s="68"/>
      <c r="G49" s="68" t="str">
        <f t="shared" si="0"/>
        <v>A dcterms:rightsHolder B</v>
      </c>
      <c r="H49" s="68" t="str">
        <f t="shared" si="1"/>
        <v>AB</v>
      </c>
      <c r="I49" s="68" t="s">
        <v>462</v>
      </c>
      <c r="J49" s="68" t="s">
        <v>298</v>
      </c>
      <c r="K49" s="68" t="s">
        <v>296</v>
      </c>
      <c r="L49" s="69" t="s">
        <v>463</v>
      </c>
      <c r="M49" s="68" t="s">
        <v>299</v>
      </c>
    </row>
    <row r="50" spans="1:13" ht="59.25" customHeight="1" thickBot="1">
      <c r="A50" s="67" t="s">
        <v>346</v>
      </c>
      <c r="B50" s="67" t="s">
        <v>372</v>
      </c>
      <c r="C50" s="67"/>
      <c r="D50" s="67"/>
      <c r="E50" s="72" t="s">
        <v>546</v>
      </c>
      <c r="F50" s="72" t="s">
        <v>547</v>
      </c>
      <c r="G50" s="68" t="str">
        <f t="shared" si="0"/>
        <v>A ekc:mentions B</v>
      </c>
      <c r="H50" s="68" t="str">
        <f t="shared" si="1"/>
        <v>A ekc:isMentionedIn B</v>
      </c>
      <c r="I50" s="72" t="s">
        <v>464</v>
      </c>
      <c r="J50" s="86" t="s">
        <v>298</v>
      </c>
      <c r="K50" s="86" t="s">
        <v>294</v>
      </c>
      <c r="L50" s="73" t="s">
        <v>465</v>
      </c>
      <c r="M50" s="86"/>
    </row>
    <row r="51" spans="1:13" ht="29.25" thickBot="1">
      <c r="A51" s="67" t="s">
        <v>347</v>
      </c>
      <c r="B51" s="67" t="s">
        <v>372</v>
      </c>
      <c r="C51" s="67"/>
      <c r="D51" s="67"/>
      <c r="E51" s="72" t="s">
        <v>546</v>
      </c>
      <c r="F51" s="72" t="s">
        <v>547</v>
      </c>
      <c r="G51" s="68" t="str">
        <f t="shared" si="0"/>
        <v>A ekc:mentions B</v>
      </c>
      <c r="H51" s="68" t="str">
        <f t="shared" si="1"/>
        <v>A ekc:isMentionedIn B</v>
      </c>
      <c r="I51" s="72" t="s">
        <v>464</v>
      </c>
      <c r="J51" s="87"/>
      <c r="K51" s="87"/>
      <c r="L51" s="74" t="s">
        <v>694</v>
      </c>
      <c r="M51" s="87"/>
    </row>
    <row r="52" spans="1:13" ht="29.25" thickBot="1">
      <c r="A52" s="67" t="s">
        <v>348</v>
      </c>
      <c r="B52" s="67" t="s">
        <v>372</v>
      </c>
      <c r="C52" s="67"/>
      <c r="D52" s="67"/>
      <c r="E52" s="68" t="s">
        <v>546</v>
      </c>
      <c r="F52" s="68" t="s">
        <v>547</v>
      </c>
      <c r="G52" s="68" t="str">
        <f t="shared" si="0"/>
        <v>A ekc:mentions B</v>
      </c>
      <c r="H52" s="68" t="str">
        <f t="shared" si="1"/>
        <v>A ekc:isMentionedIn B</v>
      </c>
      <c r="I52" s="68" t="s">
        <v>464</v>
      </c>
      <c r="J52" s="68" t="s">
        <v>298</v>
      </c>
      <c r="K52" s="68" t="s">
        <v>302</v>
      </c>
      <c r="L52" s="69" t="s">
        <v>695</v>
      </c>
      <c r="M52" s="68"/>
    </row>
    <row r="53" spans="1:13" ht="59.25" customHeight="1" thickBot="1">
      <c r="A53" s="67" t="s">
        <v>346</v>
      </c>
      <c r="B53" s="67" t="s">
        <v>373</v>
      </c>
      <c r="C53" s="67"/>
      <c r="D53" s="67"/>
      <c r="E53" s="72" t="s">
        <v>546</v>
      </c>
      <c r="F53" s="72" t="s">
        <v>547</v>
      </c>
      <c r="G53" s="68" t="str">
        <f t="shared" si="0"/>
        <v>A ekc:mentions B</v>
      </c>
      <c r="H53" s="68" t="str">
        <f t="shared" si="1"/>
        <v>A ekc:isMentionedIn B</v>
      </c>
      <c r="I53" s="72" t="s">
        <v>464</v>
      </c>
      <c r="J53" s="86" t="s">
        <v>298</v>
      </c>
      <c r="K53" s="86" t="s">
        <v>297</v>
      </c>
      <c r="L53" s="73" t="s">
        <v>466</v>
      </c>
      <c r="M53" s="86" t="s">
        <v>304</v>
      </c>
    </row>
    <row r="54" spans="1:13" ht="29.25" thickBot="1">
      <c r="A54" s="67" t="s">
        <v>347</v>
      </c>
      <c r="B54" s="67" t="s">
        <v>373</v>
      </c>
      <c r="C54" s="67"/>
      <c r="D54" s="67"/>
      <c r="E54" s="72" t="s">
        <v>546</v>
      </c>
      <c r="F54" s="72" t="s">
        <v>547</v>
      </c>
      <c r="G54" s="68" t="str">
        <f t="shared" si="0"/>
        <v>A ekc:mentions B</v>
      </c>
      <c r="H54" s="68" t="str">
        <f t="shared" si="1"/>
        <v>A ekc:isMentionedIn B</v>
      </c>
      <c r="I54" s="72" t="s">
        <v>464</v>
      </c>
      <c r="J54" s="87"/>
      <c r="K54" s="87"/>
      <c r="L54" s="74" t="s">
        <v>696</v>
      </c>
      <c r="M54" s="87"/>
    </row>
    <row r="55" spans="1:13" ht="29.25" thickBot="1">
      <c r="A55" s="67" t="s">
        <v>346</v>
      </c>
      <c r="B55" s="67" t="s">
        <v>372</v>
      </c>
      <c r="C55" s="67"/>
      <c r="D55" s="67"/>
      <c r="E55" s="68" t="s">
        <v>546</v>
      </c>
      <c r="F55" s="68" t="s">
        <v>547</v>
      </c>
      <c r="G55" s="68" t="str">
        <f t="shared" si="0"/>
        <v>A ekc:mentions B</v>
      </c>
      <c r="H55" s="68" t="str">
        <f t="shared" si="1"/>
        <v>A ekc:isMentionedIn B</v>
      </c>
      <c r="I55" s="68" t="s">
        <v>464</v>
      </c>
      <c r="J55" s="68" t="s">
        <v>298</v>
      </c>
      <c r="K55" s="68" t="s">
        <v>301</v>
      </c>
      <c r="L55" s="69" t="s">
        <v>697</v>
      </c>
      <c r="M55" s="68"/>
    </row>
    <row r="56" spans="1:13" ht="29.25" thickBot="1">
      <c r="A56" s="67" t="s">
        <v>348</v>
      </c>
      <c r="B56" s="67" t="s">
        <v>373</v>
      </c>
      <c r="C56" s="67"/>
      <c r="D56" s="67"/>
      <c r="E56" s="68" t="s">
        <v>546</v>
      </c>
      <c r="F56" s="68" t="s">
        <v>547</v>
      </c>
      <c r="G56" s="68" t="str">
        <f t="shared" si="0"/>
        <v>A ekc:mentions B</v>
      </c>
      <c r="H56" s="68" t="str">
        <f t="shared" si="1"/>
        <v>A ekc:isMentionedIn B</v>
      </c>
      <c r="I56" s="68" t="s">
        <v>464</v>
      </c>
      <c r="J56" s="68" t="s">
        <v>301</v>
      </c>
      <c r="K56" s="68" t="s">
        <v>294</v>
      </c>
      <c r="L56" s="68"/>
      <c r="M56" s="68"/>
    </row>
    <row r="57" spans="1:13" ht="29.25" thickBot="1">
      <c r="A57" s="67" t="s">
        <v>349</v>
      </c>
      <c r="B57" s="67" t="s">
        <v>373</v>
      </c>
      <c r="C57" s="67"/>
      <c r="D57" s="67"/>
      <c r="E57" s="68" t="s">
        <v>546</v>
      </c>
      <c r="F57" s="68" t="s">
        <v>547</v>
      </c>
      <c r="G57" s="68" t="str">
        <f t="shared" si="0"/>
        <v>A ekc:mentions B</v>
      </c>
      <c r="H57" s="68" t="str">
        <f t="shared" si="1"/>
        <v>A ekc:isMentionedIn B</v>
      </c>
      <c r="I57" s="68" t="s">
        <v>464</v>
      </c>
      <c r="J57" s="68" t="s">
        <v>301</v>
      </c>
      <c r="K57" s="68" t="s">
        <v>302</v>
      </c>
      <c r="L57" s="68"/>
      <c r="M57" s="68"/>
    </row>
    <row r="58" spans="1:13" ht="29.25" thickBot="1">
      <c r="A58" s="67" t="s">
        <v>347</v>
      </c>
      <c r="B58" s="67" t="s">
        <v>373</v>
      </c>
      <c r="C58" s="67"/>
      <c r="D58" s="67"/>
      <c r="E58" s="68" t="s">
        <v>546</v>
      </c>
      <c r="F58" s="68" t="s">
        <v>547</v>
      </c>
      <c r="G58" s="68" t="str">
        <f t="shared" si="0"/>
        <v>A ekc:mentions B</v>
      </c>
      <c r="H58" s="68" t="str">
        <f t="shared" si="1"/>
        <v>A ekc:isMentionedIn B</v>
      </c>
      <c r="I58" s="68" t="s">
        <v>464</v>
      </c>
      <c r="J58" s="68" t="s">
        <v>301</v>
      </c>
      <c r="K58" s="68" t="s">
        <v>295</v>
      </c>
      <c r="L58" s="75" t="s">
        <v>698</v>
      </c>
      <c r="M58" s="68"/>
    </row>
    <row r="59" spans="1:13" ht="29.25" thickBot="1">
      <c r="A59" s="67" t="s">
        <v>350</v>
      </c>
      <c r="B59" s="67" t="s">
        <v>374</v>
      </c>
      <c r="C59" s="67"/>
      <c r="D59" s="67"/>
      <c r="E59" s="68" t="s">
        <v>548</v>
      </c>
      <c r="F59" s="68" t="s">
        <v>549</v>
      </c>
      <c r="G59" s="68" t="str">
        <f t="shared" si="0"/>
        <v>A ekc:depicts B</v>
      </c>
      <c r="H59" s="68" t="str">
        <f t="shared" si="1"/>
        <v>A ekc:isDepictedIn B</v>
      </c>
      <c r="I59" s="68" t="s">
        <v>467</v>
      </c>
      <c r="J59" s="68" t="s">
        <v>301</v>
      </c>
      <c r="K59" s="68" t="s">
        <v>295</v>
      </c>
      <c r="L59" s="69" t="s">
        <v>699</v>
      </c>
      <c r="M59" s="68"/>
    </row>
    <row r="60" spans="1:13" ht="29.25" thickBot="1">
      <c r="A60" s="67" t="s">
        <v>351</v>
      </c>
      <c r="B60" s="67" t="s">
        <v>374</v>
      </c>
      <c r="C60" s="67"/>
      <c r="D60" s="67"/>
      <c r="E60" s="68" t="s">
        <v>548</v>
      </c>
      <c r="F60" s="68" t="s">
        <v>549</v>
      </c>
      <c r="G60" s="68" t="str">
        <f t="shared" si="0"/>
        <v>A ekc:depicts B</v>
      </c>
      <c r="H60" s="68" t="str">
        <f t="shared" si="1"/>
        <v>A ekc:isDepictedIn B</v>
      </c>
      <c r="I60" s="68" t="s">
        <v>467</v>
      </c>
      <c r="J60" s="68" t="s">
        <v>298</v>
      </c>
      <c r="K60" s="68" t="s">
        <v>302</v>
      </c>
      <c r="L60" s="69" t="s">
        <v>468</v>
      </c>
      <c r="M60" s="68"/>
    </row>
    <row r="61" spans="1:13" ht="29.25" thickBot="1">
      <c r="A61" s="67" t="s">
        <v>352</v>
      </c>
      <c r="B61" s="67" t="s">
        <v>374</v>
      </c>
      <c r="C61" s="67"/>
      <c r="D61" s="67"/>
      <c r="E61" s="68" t="s">
        <v>548</v>
      </c>
      <c r="F61" s="68" t="s">
        <v>549</v>
      </c>
      <c r="G61" s="68" t="str">
        <f t="shared" si="0"/>
        <v>A ekc:depicts B</v>
      </c>
      <c r="H61" s="68" t="str">
        <f t="shared" si="1"/>
        <v>A ekc:isDepictedIn B</v>
      </c>
      <c r="I61" s="68" t="s">
        <v>467</v>
      </c>
      <c r="J61" s="68" t="s">
        <v>301</v>
      </c>
      <c r="K61" s="68" t="s">
        <v>302</v>
      </c>
      <c r="L61" s="68"/>
      <c r="M61" s="68"/>
    </row>
    <row r="62" spans="1:13" ht="29.25" thickBot="1">
      <c r="A62" s="67" t="s">
        <v>353</v>
      </c>
      <c r="B62" s="67" t="s">
        <v>374</v>
      </c>
      <c r="C62" s="67"/>
      <c r="D62" s="67"/>
      <c r="E62" s="68" t="s">
        <v>548</v>
      </c>
      <c r="F62" s="68" t="s">
        <v>549</v>
      </c>
      <c r="G62" s="68" t="str">
        <f t="shared" si="0"/>
        <v>A ekc:depicts B</v>
      </c>
      <c r="H62" s="68" t="str">
        <f t="shared" si="1"/>
        <v>A ekc:isDepictedIn B</v>
      </c>
      <c r="I62" s="68" t="s">
        <v>467</v>
      </c>
      <c r="J62" s="68" t="s">
        <v>301</v>
      </c>
      <c r="K62" s="68" t="s">
        <v>298</v>
      </c>
      <c r="L62" s="69" t="s">
        <v>700</v>
      </c>
      <c r="M62" s="68"/>
    </row>
    <row r="63" spans="1:13" ht="29.25" thickBot="1">
      <c r="A63" s="67" t="s">
        <v>354</v>
      </c>
      <c r="B63" s="67" t="s">
        <v>374</v>
      </c>
      <c r="C63" s="67"/>
      <c r="D63" s="67"/>
      <c r="E63" s="68" t="s">
        <v>548</v>
      </c>
      <c r="F63" s="68" t="s">
        <v>549</v>
      </c>
      <c r="G63" s="68" t="str">
        <f t="shared" si="0"/>
        <v>A ekc:depicts B</v>
      </c>
      <c r="H63" s="68" t="str">
        <f t="shared" si="1"/>
        <v>A ekc:isDepictedIn B</v>
      </c>
      <c r="I63" s="68" t="s">
        <v>467</v>
      </c>
      <c r="J63" s="68" t="s">
        <v>298</v>
      </c>
      <c r="K63" s="68" t="s">
        <v>294</v>
      </c>
      <c r="L63" s="69" t="s">
        <v>469</v>
      </c>
      <c r="M63" s="68" t="s">
        <v>299</v>
      </c>
    </row>
    <row r="64" spans="1:13" ht="29.25" thickBot="1">
      <c r="A64" s="67" t="s">
        <v>355</v>
      </c>
      <c r="B64" s="67" t="s">
        <v>375</v>
      </c>
      <c r="C64" s="67"/>
      <c r="D64" s="67"/>
      <c r="E64" s="68" t="s">
        <v>548</v>
      </c>
      <c r="F64" s="68" t="s">
        <v>549</v>
      </c>
      <c r="G64" s="68" t="str">
        <f t="shared" si="0"/>
        <v>A ekc:depicts B</v>
      </c>
      <c r="H64" s="68" t="str">
        <f t="shared" si="1"/>
        <v>A ekc:isDepictedIn B</v>
      </c>
      <c r="I64" s="68" t="s">
        <v>470</v>
      </c>
      <c r="J64" s="68" t="s">
        <v>298</v>
      </c>
      <c r="K64" s="68" t="s">
        <v>301</v>
      </c>
      <c r="L64" s="69" t="s">
        <v>701</v>
      </c>
      <c r="M64" s="68" t="s">
        <v>299</v>
      </c>
    </row>
    <row r="65" spans="1:13" ht="29.25" thickBot="1">
      <c r="A65" s="67" t="s">
        <v>356</v>
      </c>
      <c r="B65" s="67" t="s">
        <v>375</v>
      </c>
      <c r="C65" s="67"/>
      <c r="D65" s="67"/>
      <c r="E65" s="68" t="s">
        <v>548</v>
      </c>
      <c r="F65" s="68" t="s">
        <v>549</v>
      </c>
      <c r="G65" s="68" t="str">
        <f t="shared" si="0"/>
        <v>A ekc:depicts B</v>
      </c>
      <c r="H65" s="68" t="str">
        <f t="shared" si="1"/>
        <v>A ekc:isDepictedIn B</v>
      </c>
      <c r="I65" s="68" t="s">
        <v>470</v>
      </c>
      <c r="J65" s="68" t="s">
        <v>301</v>
      </c>
      <c r="K65" s="68" t="s">
        <v>298</v>
      </c>
      <c r="L65" s="68"/>
      <c r="M65" s="68"/>
    </row>
    <row r="66" spans="1:13" ht="29.25" thickBot="1">
      <c r="A66" s="67" t="s">
        <v>357</v>
      </c>
      <c r="B66" s="67" t="s">
        <v>375</v>
      </c>
      <c r="C66" s="67"/>
      <c r="D66" s="67"/>
      <c r="E66" s="68" t="s">
        <v>548</v>
      </c>
      <c r="F66" s="68" t="s">
        <v>549</v>
      </c>
      <c r="G66" s="68" t="str">
        <f t="shared" si="0"/>
        <v>A ekc:depicts B</v>
      </c>
      <c r="H66" s="68" t="str">
        <f t="shared" si="1"/>
        <v>A ekc:isDepictedIn B</v>
      </c>
      <c r="I66" s="68" t="s">
        <v>470</v>
      </c>
      <c r="J66" s="68" t="s">
        <v>297</v>
      </c>
      <c r="K66" s="68" t="s">
        <v>298</v>
      </c>
      <c r="L66" s="69" t="s">
        <v>471</v>
      </c>
      <c r="M66" s="68"/>
    </row>
    <row r="67" spans="1:13" ht="29.25" thickBot="1">
      <c r="A67" s="67" t="s">
        <v>358</v>
      </c>
      <c r="B67" s="67" t="s">
        <v>376</v>
      </c>
      <c r="C67" s="67"/>
      <c r="D67" s="67"/>
      <c r="E67" s="68" t="s">
        <v>550</v>
      </c>
      <c r="F67" s="68" t="s">
        <v>551</v>
      </c>
      <c r="G67" s="68" t="str">
        <f t="shared" ref="G67:G130" si="2">"A"&amp;E67&amp;"B"</f>
        <v>A dcterms:references B</v>
      </c>
      <c r="H67" s="68" t="str">
        <f t="shared" ref="H67:H97" si="3">"A"&amp;F67&amp;"B"</f>
        <v>A dcterms:isReferencedy B</v>
      </c>
      <c r="I67" s="68" t="s">
        <v>472</v>
      </c>
      <c r="J67" s="68" t="s">
        <v>298</v>
      </c>
      <c r="K67" s="68" t="s">
        <v>301</v>
      </c>
      <c r="L67" s="69" t="s">
        <v>701</v>
      </c>
      <c r="M67" s="68" t="s">
        <v>299</v>
      </c>
    </row>
    <row r="68" spans="1:13" ht="29.25" thickBot="1">
      <c r="A68" s="67" t="s">
        <v>359</v>
      </c>
      <c r="B68" s="67" t="s">
        <v>376</v>
      </c>
      <c r="C68" s="67"/>
      <c r="D68" s="67"/>
      <c r="E68" s="68" t="s">
        <v>550</v>
      </c>
      <c r="F68" s="68" t="s">
        <v>551</v>
      </c>
      <c r="G68" s="68" t="str">
        <f t="shared" si="2"/>
        <v>A dcterms:references B</v>
      </c>
      <c r="H68" s="68" t="str">
        <f t="shared" si="3"/>
        <v>A dcterms:isReferencedy B</v>
      </c>
      <c r="I68" s="68" t="s">
        <v>472</v>
      </c>
      <c r="J68" s="68" t="s">
        <v>301</v>
      </c>
      <c r="K68" s="68" t="s">
        <v>301</v>
      </c>
      <c r="L68" s="69" t="s">
        <v>702</v>
      </c>
      <c r="M68" s="68"/>
    </row>
    <row r="69" spans="1:13" ht="29.25" thickBot="1">
      <c r="A69" s="67" t="s">
        <v>360</v>
      </c>
      <c r="B69" s="67" t="s">
        <v>360</v>
      </c>
      <c r="C69" s="67"/>
      <c r="D69" s="67"/>
      <c r="E69" s="68" t="s">
        <v>550</v>
      </c>
      <c r="F69" s="68" t="s">
        <v>551</v>
      </c>
      <c r="G69" s="68" t="str">
        <f t="shared" si="2"/>
        <v>A dcterms:references B</v>
      </c>
      <c r="H69" s="68" t="str">
        <f t="shared" si="3"/>
        <v>A dcterms:isReferencedy B</v>
      </c>
      <c r="I69" s="68" t="s">
        <v>473</v>
      </c>
      <c r="J69" s="68" t="s">
        <v>301</v>
      </c>
      <c r="K69" s="68" t="s">
        <v>301</v>
      </c>
      <c r="L69" s="68"/>
      <c r="M69" s="68"/>
    </row>
    <row r="70" spans="1:13" ht="29.25" thickBot="1">
      <c r="A70" s="67" t="s">
        <v>361</v>
      </c>
      <c r="B70" s="67" t="s">
        <v>377</v>
      </c>
      <c r="C70" s="67"/>
      <c r="D70" s="67"/>
      <c r="E70" s="68" t="s">
        <v>552</v>
      </c>
      <c r="F70" s="68" t="s">
        <v>553</v>
      </c>
      <c r="G70" s="68" t="str">
        <f t="shared" si="2"/>
        <v>A dcterms:hasPart B</v>
      </c>
      <c r="H70" s="68" t="str">
        <f t="shared" si="3"/>
        <v>A dcterms:isPartOf B</v>
      </c>
      <c r="I70" s="68" t="s">
        <v>474</v>
      </c>
      <c r="J70" s="68" t="s">
        <v>298</v>
      </c>
      <c r="K70" s="68" t="s">
        <v>300</v>
      </c>
      <c r="L70" s="69" t="s">
        <v>703</v>
      </c>
      <c r="M70" s="68"/>
    </row>
    <row r="71" spans="1:13" ht="29.25" thickBot="1">
      <c r="A71" s="67" t="s">
        <v>362</v>
      </c>
      <c r="B71" s="67" t="s">
        <v>377</v>
      </c>
      <c r="C71" s="67"/>
      <c r="D71" s="67"/>
      <c r="E71" s="68" t="s">
        <v>552</v>
      </c>
      <c r="F71" s="68" t="s">
        <v>553</v>
      </c>
      <c r="G71" s="68" t="str">
        <f t="shared" si="2"/>
        <v>A dcterms:hasPart B</v>
      </c>
      <c r="H71" s="68" t="str">
        <f t="shared" si="3"/>
        <v>A dcterms:isPartOf B</v>
      </c>
      <c r="I71" s="68" t="s">
        <v>474</v>
      </c>
      <c r="J71" s="68" t="s">
        <v>298</v>
      </c>
      <c r="K71" s="68" t="s">
        <v>301</v>
      </c>
      <c r="L71" s="69" t="s">
        <v>701</v>
      </c>
      <c r="M71" s="68" t="s">
        <v>299</v>
      </c>
    </row>
    <row r="72" spans="1:13" ht="29.25" thickBot="1">
      <c r="A72" s="67" t="s">
        <v>363</v>
      </c>
      <c r="B72" s="67" t="s">
        <v>377</v>
      </c>
      <c r="C72" s="67"/>
      <c r="D72" s="67"/>
      <c r="E72" s="68" t="s">
        <v>552</v>
      </c>
      <c r="F72" s="68" t="s">
        <v>553</v>
      </c>
      <c r="G72" s="68" t="str">
        <f t="shared" si="2"/>
        <v>A dcterms:hasPart B</v>
      </c>
      <c r="H72" s="68" t="str">
        <f t="shared" si="3"/>
        <v>A dcterms:isPartOf B</v>
      </c>
      <c r="I72" s="68" t="s">
        <v>474</v>
      </c>
      <c r="J72" s="68" t="s">
        <v>301</v>
      </c>
      <c r="K72" s="68" t="s">
        <v>301</v>
      </c>
      <c r="L72" s="75" t="s">
        <v>704</v>
      </c>
      <c r="M72" s="68"/>
    </row>
    <row r="73" spans="1:13" ht="29.25" thickBot="1">
      <c r="A73" s="67" t="s">
        <v>361</v>
      </c>
      <c r="B73" s="67" t="s">
        <v>377</v>
      </c>
      <c r="C73" s="67"/>
      <c r="D73" s="67"/>
      <c r="E73" s="68" t="s">
        <v>552</v>
      </c>
      <c r="F73" s="68" t="s">
        <v>553</v>
      </c>
      <c r="G73" s="68" t="str">
        <f t="shared" si="2"/>
        <v>A dcterms:hasPart B</v>
      </c>
      <c r="H73" s="68" t="str">
        <f t="shared" si="3"/>
        <v>A dcterms:isPartOf B</v>
      </c>
      <c r="I73" s="68" t="s">
        <v>474</v>
      </c>
      <c r="J73" s="68" t="s">
        <v>305</v>
      </c>
      <c r="K73" s="68" t="s">
        <v>305</v>
      </c>
      <c r="L73" s="69" t="s">
        <v>705</v>
      </c>
      <c r="M73" s="68"/>
    </row>
    <row r="74" spans="1:13" ht="29.25" thickBot="1">
      <c r="A74" s="67" t="s">
        <v>364</v>
      </c>
      <c r="B74" s="67" t="s">
        <v>377</v>
      </c>
      <c r="C74" s="67"/>
      <c r="D74" s="67"/>
      <c r="E74" s="68" t="s">
        <v>552</v>
      </c>
      <c r="F74" s="68" t="s">
        <v>553</v>
      </c>
      <c r="G74" s="68" t="str">
        <f t="shared" si="2"/>
        <v>A dcterms:hasPart B</v>
      </c>
      <c r="H74" s="68" t="str">
        <f t="shared" si="3"/>
        <v>A dcterms:isPartOf B</v>
      </c>
      <c r="I74" s="68" t="s">
        <v>474</v>
      </c>
      <c r="J74" s="68" t="s">
        <v>301</v>
      </c>
      <c r="K74" s="68" t="s">
        <v>298</v>
      </c>
      <c r="L74" s="69" t="s">
        <v>475</v>
      </c>
      <c r="M74" s="68"/>
    </row>
    <row r="75" spans="1:13" ht="45" customHeight="1" thickBot="1">
      <c r="A75" s="67" t="s">
        <v>364</v>
      </c>
      <c r="B75" s="67" t="s">
        <v>377</v>
      </c>
      <c r="C75" s="67"/>
      <c r="D75" s="67"/>
      <c r="E75" s="72" t="s">
        <v>552</v>
      </c>
      <c r="F75" s="72" t="s">
        <v>553</v>
      </c>
      <c r="G75" s="68" t="str">
        <f t="shared" si="2"/>
        <v>A dcterms:hasPart B</v>
      </c>
      <c r="H75" s="68" t="str">
        <f t="shared" si="3"/>
        <v>A dcterms:isPartOf B</v>
      </c>
      <c r="I75" s="72" t="s">
        <v>476</v>
      </c>
      <c r="J75" s="86" t="s">
        <v>293</v>
      </c>
      <c r="K75" s="86" t="s">
        <v>293</v>
      </c>
      <c r="L75" s="73" t="s">
        <v>477</v>
      </c>
      <c r="M75" s="86" t="s">
        <v>306</v>
      </c>
    </row>
    <row r="76" spans="1:13" ht="17.25" thickBot="1">
      <c r="A76" s="67" t="s">
        <v>364</v>
      </c>
      <c r="B76" s="67" t="s">
        <v>377</v>
      </c>
      <c r="C76" s="67"/>
      <c r="D76" s="67"/>
      <c r="E76" s="72" t="s">
        <v>552</v>
      </c>
      <c r="F76" s="72" t="s">
        <v>553</v>
      </c>
      <c r="G76" s="68" t="str">
        <f t="shared" si="2"/>
        <v>A dcterms:hasPart B</v>
      </c>
      <c r="H76" s="68" t="str">
        <f t="shared" si="3"/>
        <v>A dcterms:isPartOf B</v>
      </c>
      <c r="I76" s="77"/>
      <c r="J76" s="87"/>
      <c r="K76" s="87"/>
      <c r="L76" s="74" t="s">
        <v>478</v>
      </c>
      <c r="M76" s="87"/>
    </row>
    <row r="77" spans="1:13" ht="29.25" thickBot="1">
      <c r="A77" s="67" t="s">
        <v>364</v>
      </c>
      <c r="B77" s="67" t="s">
        <v>377</v>
      </c>
      <c r="C77" s="67"/>
      <c r="D77" s="67"/>
      <c r="E77" s="68" t="s">
        <v>552</v>
      </c>
      <c r="F77" s="68" t="s">
        <v>553</v>
      </c>
      <c r="G77" s="68" t="str">
        <f t="shared" si="2"/>
        <v>A dcterms:hasPart B</v>
      </c>
      <c r="H77" s="68" t="str">
        <f t="shared" si="3"/>
        <v>A dcterms:isPartOf B</v>
      </c>
      <c r="I77" s="68" t="s">
        <v>476</v>
      </c>
      <c r="J77" s="68" t="s">
        <v>295</v>
      </c>
      <c r="K77" s="68" t="s">
        <v>295</v>
      </c>
      <c r="L77" s="68"/>
      <c r="M77" s="68"/>
    </row>
    <row r="78" spans="1:13" ht="59.25" customHeight="1" thickBot="1">
      <c r="A78" s="67" t="s">
        <v>364</v>
      </c>
      <c r="B78" s="67" t="s">
        <v>377</v>
      </c>
      <c r="C78" s="67"/>
      <c r="D78" s="67"/>
      <c r="E78" s="72" t="s">
        <v>552</v>
      </c>
      <c r="F78" s="72" t="s">
        <v>553</v>
      </c>
      <c r="G78" s="68" t="str">
        <f t="shared" si="2"/>
        <v>A dcterms:hasPart B</v>
      </c>
      <c r="H78" s="68" t="str">
        <f t="shared" si="3"/>
        <v>A dcterms:isPartOf B</v>
      </c>
      <c r="I78" s="72" t="s">
        <v>474</v>
      </c>
      <c r="J78" s="86" t="s">
        <v>302</v>
      </c>
      <c r="K78" s="86" t="s">
        <v>302</v>
      </c>
      <c r="L78" s="73" t="s">
        <v>706</v>
      </c>
      <c r="M78" s="86"/>
    </row>
    <row r="79" spans="1:13" ht="17.25" thickBot="1">
      <c r="A79" s="67" t="s">
        <v>362</v>
      </c>
      <c r="B79" s="67" t="s">
        <v>378</v>
      </c>
      <c r="C79" s="67"/>
      <c r="D79" s="67"/>
      <c r="E79" s="72" t="s">
        <v>552</v>
      </c>
      <c r="F79" s="72" t="s">
        <v>553</v>
      </c>
      <c r="G79" s="68" t="str">
        <f t="shared" si="2"/>
        <v>A dcterms:hasPart B</v>
      </c>
      <c r="H79" s="68" t="str">
        <f t="shared" si="3"/>
        <v>A dcterms:isPartOf B</v>
      </c>
      <c r="I79" s="77"/>
      <c r="J79" s="87"/>
      <c r="K79" s="87"/>
      <c r="L79" s="78" t="s">
        <v>707</v>
      </c>
      <c r="M79" s="87"/>
    </row>
    <row r="80" spans="1:13" ht="17.25" thickBot="1">
      <c r="A80" s="67" t="s">
        <v>365</v>
      </c>
      <c r="B80" s="67"/>
      <c r="C80" s="67"/>
      <c r="D80" s="67"/>
      <c r="E80" s="68" t="s">
        <v>554</v>
      </c>
      <c r="F80" s="72" t="s">
        <v>553</v>
      </c>
      <c r="G80" s="68" t="str">
        <f t="shared" si="2"/>
        <v>A dcterms:type B</v>
      </c>
      <c r="H80" s="68" t="str">
        <f t="shared" si="3"/>
        <v>A dcterms:isPartOf B</v>
      </c>
      <c r="I80" s="68" t="s">
        <v>479</v>
      </c>
      <c r="J80" s="68" t="s">
        <v>298</v>
      </c>
      <c r="K80" s="68" t="s">
        <v>302</v>
      </c>
      <c r="L80" s="69" t="s">
        <v>480</v>
      </c>
      <c r="M80" s="68"/>
    </row>
    <row r="81" spans="1:13" ht="17.25" thickBot="1">
      <c r="A81" s="67" t="s">
        <v>366</v>
      </c>
      <c r="B81" s="67"/>
      <c r="C81" s="67"/>
      <c r="D81" s="67"/>
      <c r="E81" s="68" t="s">
        <v>554</v>
      </c>
      <c r="F81" s="72" t="s">
        <v>553</v>
      </c>
      <c r="G81" s="68" t="str">
        <f t="shared" si="2"/>
        <v>A dcterms:type B</v>
      </c>
      <c r="H81" s="68" t="str">
        <f t="shared" si="3"/>
        <v>A dcterms:isPartOf B</v>
      </c>
      <c r="I81" s="68" t="s">
        <v>479</v>
      </c>
      <c r="J81" s="68" t="s">
        <v>297</v>
      </c>
      <c r="K81" s="68" t="s">
        <v>302</v>
      </c>
      <c r="L81" s="68"/>
      <c r="M81" s="68"/>
    </row>
    <row r="82" spans="1:13" ht="30.75" customHeight="1" thickBot="1">
      <c r="A82" s="67" t="s">
        <v>367</v>
      </c>
      <c r="B82" s="67" t="s">
        <v>379</v>
      </c>
      <c r="C82" s="67"/>
      <c r="D82" s="67"/>
      <c r="E82" s="72" t="s">
        <v>555</v>
      </c>
      <c r="F82" s="72" t="s">
        <v>556</v>
      </c>
      <c r="G82" s="68" t="str">
        <f t="shared" si="2"/>
        <v>A ekc:hasWife B</v>
      </c>
      <c r="H82" s="68" t="str">
        <f t="shared" si="3"/>
        <v>A ekc:hasHusband B</v>
      </c>
      <c r="I82" s="72" t="s">
        <v>481</v>
      </c>
      <c r="J82" s="86" t="s">
        <v>294</v>
      </c>
      <c r="K82" s="86" t="s">
        <v>294</v>
      </c>
      <c r="L82" s="76" t="s">
        <v>708</v>
      </c>
      <c r="M82" s="86" t="s">
        <v>307</v>
      </c>
    </row>
    <row r="83" spans="1:13" ht="17.25" thickBot="1">
      <c r="A83" s="67" t="s">
        <v>368</v>
      </c>
      <c r="B83" s="67" t="s">
        <v>380</v>
      </c>
      <c r="C83" s="67"/>
      <c r="D83" s="67"/>
      <c r="E83" s="72" t="s">
        <v>555</v>
      </c>
      <c r="F83" s="72" t="s">
        <v>556</v>
      </c>
      <c r="G83" s="68" t="str">
        <f t="shared" si="2"/>
        <v>A ekc:hasWife B</v>
      </c>
      <c r="H83" s="68" t="str">
        <f t="shared" si="3"/>
        <v>A ekc:hasHusband B</v>
      </c>
      <c r="I83" s="77"/>
      <c r="J83" s="87"/>
      <c r="K83" s="87"/>
      <c r="L83" s="74" t="s">
        <v>482</v>
      </c>
      <c r="M83" s="87"/>
    </row>
    <row r="84" spans="1:13" ht="29.25" thickBot="1">
      <c r="A84" s="68"/>
      <c r="B84" s="67"/>
      <c r="C84" s="67" t="s">
        <v>595</v>
      </c>
      <c r="D84" s="67" t="s">
        <v>596</v>
      </c>
      <c r="E84" s="68" t="s">
        <v>557</v>
      </c>
      <c r="F84" s="68" t="s">
        <v>558</v>
      </c>
      <c r="G84" s="68" t="str">
        <f t="shared" si="2"/>
        <v>A ekc:hasSon B</v>
      </c>
      <c r="H84" s="68" t="str">
        <f t="shared" si="3"/>
        <v>A ekc:hasFather B</v>
      </c>
      <c r="I84" s="68" t="s">
        <v>483</v>
      </c>
      <c r="J84" s="68" t="s">
        <v>294</v>
      </c>
      <c r="K84" s="68" t="s">
        <v>294</v>
      </c>
      <c r="L84" s="69" t="s">
        <v>709</v>
      </c>
      <c r="M84" s="68" t="s">
        <v>299</v>
      </c>
    </row>
    <row r="85" spans="1:13" ht="29.25" thickBot="1">
      <c r="A85" s="68"/>
      <c r="B85" s="67"/>
      <c r="C85" s="67" t="s">
        <v>597</v>
      </c>
      <c r="D85" s="67" t="s">
        <v>598</v>
      </c>
      <c r="E85" s="68" t="s">
        <v>557</v>
      </c>
      <c r="F85" s="68" t="s">
        <v>559</v>
      </c>
      <c r="G85" s="68" t="str">
        <f t="shared" si="2"/>
        <v>A ekc:hasSon B</v>
      </c>
      <c r="H85" s="68" t="str">
        <f t="shared" si="3"/>
        <v>A ekc:hasMother B</v>
      </c>
      <c r="I85" s="68" t="s">
        <v>484</v>
      </c>
      <c r="J85" s="68" t="s">
        <v>294</v>
      </c>
      <c r="K85" s="68" t="s">
        <v>294</v>
      </c>
      <c r="L85" s="69" t="s">
        <v>485</v>
      </c>
      <c r="M85" s="68"/>
    </row>
    <row r="86" spans="1:13" ht="29.25" thickBot="1">
      <c r="A86" s="68"/>
      <c r="B86" s="67"/>
      <c r="C86" s="67" t="s">
        <v>599</v>
      </c>
      <c r="D86" s="67" t="s">
        <v>600</v>
      </c>
      <c r="E86" s="68" t="s">
        <v>560</v>
      </c>
      <c r="F86" s="68" t="s">
        <v>558</v>
      </c>
      <c r="G86" s="68" t="str">
        <f t="shared" si="2"/>
        <v>A ekc:hasDaughter B</v>
      </c>
      <c r="H86" s="68" t="str">
        <f t="shared" si="3"/>
        <v>A ekc:hasFather B</v>
      </c>
      <c r="I86" s="68" t="s">
        <v>486</v>
      </c>
      <c r="J86" s="68" t="s">
        <v>294</v>
      </c>
      <c r="K86" s="68" t="s">
        <v>294</v>
      </c>
      <c r="L86" s="69" t="s">
        <v>710</v>
      </c>
      <c r="M86" s="68" t="s">
        <v>299</v>
      </c>
    </row>
    <row r="87" spans="1:13" ht="29.25" thickBot="1">
      <c r="A87" s="68"/>
      <c r="B87" s="67"/>
      <c r="C87" s="67" t="s">
        <v>601</v>
      </c>
      <c r="D87" s="67" t="s">
        <v>600</v>
      </c>
      <c r="E87" s="68" t="s">
        <v>560</v>
      </c>
      <c r="F87" s="68" t="s">
        <v>559</v>
      </c>
      <c r="G87" s="68" t="str">
        <f t="shared" si="2"/>
        <v>A ekc:hasDaughter B</v>
      </c>
      <c r="H87" s="68" t="str">
        <f t="shared" si="3"/>
        <v>A ekc:hasMother B</v>
      </c>
      <c r="I87" s="68" t="s">
        <v>487</v>
      </c>
      <c r="J87" s="68" t="s">
        <v>294</v>
      </c>
      <c r="K87" s="68" t="s">
        <v>294</v>
      </c>
      <c r="L87" s="68"/>
      <c r="M87" s="68"/>
    </row>
    <row r="88" spans="1:13" ht="30" customHeight="1" thickBot="1">
      <c r="A88" s="68"/>
      <c r="B88" s="67"/>
      <c r="C88" s="67" t="s">
        <v>381</v>
      </c>
      <c r="D88" s="67"/>
      <c r="E88" s="72" t="s">
        <v>561</v>
      </c>
      <c r="F88" s="72"/>
      <c r="G88" s="68" t="str">
        <f t="shared" si="2"/>
        <v>A ekc:hasdoptedHeir B</v>
      </c>
      <c r="H88" s="68" t="str">
        <f t="shared" si="3"/>
        <v>AB</v>
      </c>
      <c r="I88" s="72" t="s">
        <v>488</v>
      </c>
      <c r="J88" s="86" t="s">
        <v>294</v>
      </c>
      <c r="K88" s="86" t="s">
        <v>294</v>
      </c>
      <c r="L88" s="76" t="s">
        <v>711</v>
      </c>
      <c r="M88" s="86" t="s">
        <v>308</v>
      </c>
    </row>
    <row r="89" spans="1:13" ht="17.25" thickBot="1">
      <c r="A89" s="68"/>
      <c r="B89" s="67"/>
      <c r="C89" s="67" t="s">
        <v>382</v>
      </c>
      <c r="D89" s="67"/>
      <c r="E89" s="72" t="s">
        <v>561</v>
      </c>
      <c r="F89" s="72"/>
      <c r="G89" s="68" t="str">
        <f t="shared" si="2"/>
        <v>A ekc:hasdoptedHeir B</v>
      </c>
      <c r="H89" s="68" t="str">
        <f t="shared" si="3"/>
        <v>AB</v>
      </c>
      <c r="I89" s="77"/>
      <c r="J89" s="87"/>
      <c r="K89" s="87"/>
      <c r="L89" s="78" t="s">
        <v>712</v>
      </c>
      <c r="M89" s="87"/>
    </row>
    <row r="90" spans="1:13" ht="17.25" thickBot="1">
      <c r="A90" s="68"/>
      <c r="B90" s="67"/>
      <c r="C90" s="67" t="s">
        <v>603</v>
      </c>
      <c r="D90" s="67"/>
      <c r="E90" s="72" t="s">
        <v>602</v>
      </c>
      <c r="F90" s="72"/>
      <c r="G90" s="68" t="str">
        <f t="shared" si="2"/>
        <v>A ekc:hasBrother B</v>
      </c>
      <c r="H90" s="68" t="str">
        <f t="shared" si="3"/>
        <v>AB</v>
      </c>
      <c r="I90" s="72" t="s">
        <v>489</v>
      </c>
      <c r="J90" s="86" t="s">
        <v>294</v>
      </c>
      <c r="K90" s="86" t="s">
        <v>294</v>
      </c>
      <c r="L90" s="73" t="s">
        <v>490</v>
      </c>
      <c r="M90" s="86" t="s">
        <v>309</v>
      </c>
    </row>
    <row r="91" spans="1:13" ht="17.25" thickBot="1">
      <c r="A91" s="68"/>
      <c r="B91" s="67"/>
      <c r="C91" s="67" t="s">
        <v>603</v>
      </c>
      <c r="D91" s="67"/>
      <c r="E91" s="72" t="s">
        <v>602</v>
      </c>
      <c r="F91" s="72"/>
      <c r="G91" s="68" t="str">
        <f t="shared" si="2"/>
        <v>A ekc:hasBrother B</v>
      </c>
      <c r="H91" s="68" t="str">
        <f t="shared" si="3"/>
        <v>AB</v>
      </c>
      <c r="I91" s="79"/>
      <c r="J91" s="88"/>
      <c r="K91" s="88"/>
      <c r="L91" s="80" t="s">
        <v>713</v>
      </c>
      <c r="M91" s="88"/>
    </row>
    <row r="92" spans="1:13" ht="17.25" thickBot="1">
      <c r="A92" s="68"/>
      <c r="B92" s="67"/>
      <c r="C92" s="67" t="s">
        <v>603</v>
      </c>
      <c r="D92" s="67"/>
      <c r="E92" s="72" t="s">
        <v>602</v>
      </c>
      <c r="F92" s="72"/>
      <c r="G92" s="68" t="str">
        <f t="shared" si="2"/>
        <v>A ekc:hasBrother B</v>
      </c>
      <c r="H92" s="68" t="str">
        <f t="shared" si="3"/>
        <v>AB</v>
      </c>
      <c r="I92" s="77"/>
      <c r="J92" s="87"/>
      <c r="K92" s="87"/>
      <c r="L92" s="74" t="s">
        <v>714</v>
      </c>
      <c r="M92" s="87"/>
    </row>
    <row r="93" spans="1:13" ht="17.25" thickBot="1">
      <c r="A93" s="68"/>
      <c r="B93" s="67"/>
      <c r="C93" s="67" t="s">
        <v>604</v>
      </c>
      <c r="D93" s="67"/>
      <c r="E93" s="68" t="s">
        <v>562</v>
      </c>
      <c r="F93" s="68"/>
      <c r="G93" s="68" t="str">
        <f t="shared" si="2"/>
        <v>A ekc:hasSister B</v>
      </c>
      <c r="H93" s="68" t="str">
        <f t="shared" si="3"/>
        <v>AB</v>
      </c>
      <c r="I93" s="68" t="s">
        <v>491</v>
      </c>
      <c r="J93" s="68" t="s">
        <v>294</v>
      </c>
      <c r="K93" s="68" t="s">
        <v>294</v>
      </c>
      <c r="L93" s="68"/>
      <c r="M93" s="68"/>
    </row>
    <row r="94" spans="1:13" ht="29.25" thickBot="1">
      <c r="A94" s="67" t="s">
        <v>383</v>
      </c>
      <c r="B94" s="67" t="s">
        <v>384</v>
      </c>
      <c r="C94" s="67"/>
      <c r="D94" s="67"/>
      <c r="E94" s="68" t="s">
        <v>563</v>
      </c>
      <c r="F94" s="68" t="s">
        <v>564</v>
      </c>
      <c r="G94" s="68" t="str">
        <f t="shared" si="2"/>
        <v>A ekc:hasDescendant B</v>
      </c>
      <c r="H94" s="68" t="str">
        <f t="shared" si="3"/>
        <v>A ekc:hasncestor B</v>
      </c>
      <c r="I94" s="68" t="s">
        <v>492</v>
      </c>
      <c r="J94" s="68" t="s">
        <v>294</v>
      </c>
      <c r="K94" s="68" t="s">
        <v>294</v>
      </c>
      <c r="L94" s="69" t="s">
        <v>715</v>
      </c>
      <c r="M94" s="68" t="s">
        <v>299</v>
      </c>
    </row>
    <row r="95" spans="1:13" ht="59.25" customHeight="1" thickBot="1">
      <c r="A95" s="67" t="s">
        <v>385</v>
      </c>
      <c r="B95" s="67" t="s">
        <v>386</v>
      </c>
      <c r="C95" s="67"/>
      <c r="D95" s="67"/>
      <c r="E95" s="72" t="s">
        <v>565</v>
      </c>
      <c r="F95" s="72" t="s">
        <v>566</v>
      </c>
      <c r="G95" s="68" t="str">
        <f t="shared" si="2"/>
        <v>A ekc:hasDisciple B</v>
      </c>
      <c r="H95" s="68" t="str">
        <f t="shared" si="3"/>
        <v>A ekc:hasMaster B</v>
      </c>
      <c r="I95" s="72" t="s">
        <v>493</v>
      </c>
      <c r="J95" s="86" t="s">
        <v>294</v>
      </c>
      <c r="K95" s="86" t="s">
        <v>294</v>
      </c>
      <c r="L95" s="73" t="s">
        <v>716</v>
      </c>
      <c r="M95" s="86" t="s">
        <v>310</v>
      </c>
    </row>
    <row r="96" spans="1:13" ht="17.25" thickBot="1">
      <c r="A96" s="67" t="s">
        <v>387</v>
      </c>
      <c r="B96" s="67" t="s">
        <v>386</v>
      </c>
      <c r="C96" s="67"/>
      <c r="D96" s="67"/>
      <c r="E96" s="72" t="s">
        <v>565</v>
      </c>
      <c r="F96" s="72" t="s">
        <v>566</v>
      </c>
      <c r="G96" s="68" t="str">
        <f t="shared" si="2"/>
        <v>A ekc:hasDisciple B</v>
      </c>
      <c r="H96" s="68" t="str">
        <f t="shared" si="3"/>
        <v>A ekc:hasMaster B</v>
      </c>
      <c r="I96" s="77"/>
      <c r="J96" s="87"/>
      <c r="K96" s="87"/>
      <c r="L96" s="74" t="s">
        <v>494</v>
      </c>
      <c r="M96" s="87"/>
    </row>
    <row r="97" spans="1:13" ht="29.25" thickBot="1">
      <c r="A97" s="67" t="s">
        <v>388</v>
      </c>
      <c r="B97" s="67" t="s">
        <v>389</v>
      </c>
      <c r="C97" s="67"/>
      <c r="D97" s="67"/>
      <c r="E97" s="68" t="s">
        <v>567</v>
      </c>
      <c r="F97" s="68" t="s">
        <v>568</v>
      </c>
      <c r="G97" s="68" t="str">
        <f t="shared" si="2"/>
        <v>A ekc:hasOwner B</v>
      </c>
      <c r="H97" s="68" t="str">
        <f t="shared" si="3"/>
        <v>A ekc:isOwnerOf B</v>
      </c>
      <c r="I97" s="68" t="s">
        <v>495</v>
      </c>
      <c r="J97" s="68" t="s">
        <v>294</v>
      </c>
      <c r="K97" s="68" t="s">
        <v>294</v>
      </c>
      <c r="L97" s="75" t="s">
        <v>717</v>
      </c>
      <c r="M97" s="68" t="s">
        <v>299</v>
      </c>
    </row>
    <row r="98" spans="1:13" ht="30.75" thickBot="1">
      <c r="A98" s="81" t="s">
        <v>718</v>
      </c>
      <c r="B98" s="67"/>
      <c r="C98" s="67"/>
      <c r="D98" s="67"/>
      <c r="E98" s="68" t="s">
        <v>569</v>
      </c>
      <c r="F98" s="68"/>
      <c r="G98" s="68" t="str">
        <f t="shared" si="2"/>
        <v>A foaf:member B</v>
      </c>
      <c r="H98" s="68"/>
      <c r="I98" s="68" t="s">
        <v>496</v>
      </c>
      <c r="J98" s="68" t="s">
        <v>296</v>
      </c>
      <c r="K98" s="68" t="s">
        <v>294</v>
      </c>
      <c r="L98" s="69" t="s">
        <v>719</v>
      </c>
      <c r="M98" s="68" t="s">
        <v>299</v>
      </c>
    </row>
    <row r="99" spans="1:13" ht="42" customHeight="1" thickBot="1">
      <c r="A99" s="67" t="s">
        <v>390</v>
      </c>
      <c r="B99" s="67"/>
      <c r="C99" s="67"/>
      <c r="D99" s="67"/>
      <c r="E99" s="72" t="s">
        <v>570</v>
      </c>
      <c r="F99" s="72"/>
      <c r="G99" s="68" t="str">
        <f t="shared" si="2"/>
        <v>A foaf:knows B</v>
      </c>
      <c r="H99" s="72"/>
      <c r="I99" s="72" t="s">
        <v>497</v>
      </c>
      <c r="J99" s="86" t="s">
        <v>294</v>
      </c>
      <c r="K99" s="86" t="s">
        <v>294</v>
      </c>
      <c r="L99" s="73" t="s">
        <v>720</v>
      </c>
      <c r="M99" s="86" t="s">
        <v>311</v>
      </c>
    </row>
    <row r="100" spans="1:13" ht="17.25" thickBot="1">
      <c r="A100" s="67" t="s">
        <v>391</v>
      </c>
      <c r="B100" s="67"/>
      <c r="C100" s="67"/>
      <c r="D100" s="67"/>
      <c r="E100" s="72" t="s">
        <v>570</v>
      </c>
      <c r="F100" s="72"/>
      <c r="G100" s="68" t="str">
        <f t="shared" si="2"/>
        <v>A foaf:knows B</v>
      </c>
      <c r="H100" s="72"/>
      <c r="I100" s="77"/>
      <c r="J100" s="87"/>
      <c r="K100" s="87"/>
      <c r="L100" s="74" t="s">
        <v>498</v>
      </c>
      <c r="M100" s="87"/>
    </row>
    <row r="101" spans="1:13" ht="29.25" thickBot="1">
      <c r="A101" s="67" t="s">
        <v>392</v>
      </c>
      <c r="B101" s="67"/>
      <c r="C101" s="67"/>
      <c r="D101" s="67"/>
      <c r="E101" s="68" t="s">
        <v>571</v>
      </c>
      <c r="F101" s="68"/>
      <c r="G101" s="68" t="str">
        <f t="shared" si="2"/>
        <v>A owl:sames B</v>
      </c>
      <c r="H101" s="68"/>
      <c r="I101" s="68" t="s">
        <v>499</v>
      </c>
      <c r="J101" s="68" t="s">
        <v>302</v>
      </c>
      <c r="K101" s="68" t="s">
        <v>302</v>
      </c>
      <c r="L101" s="69" t="s">
        <v>721</v>
      </c>
      <c r="M101" s="68"/>
    </row>
    <row r="102" spans="1:13" ht="29.25" thickBot="1">
      <c r="A102" s="67" t="s">
        <v>393</v>
      </c>
      <c r="B102" s="67"/>
      <c r="C102" s="67"/>
      <c r="D102" s="67"/>
      <c r="E102" s="68" t="s">
        <v>571</v>
      </c>
      <c r="F102" s="68"/>
      <c r="G102" s="68" t="str">
        <f t="shared" si="2"/>
        <v>A owl:sames B</v>
      </c>
      <c r="H102" s="68"/>
      <c r="I102" s="68" t="s">
        <v>499</v>
      </c>
      <c r="J102" s="68" t="s">
        <v>298</v>
      </c>
      <c r="K102" s="68" t="s">
        <v>298</v>
      </c>
      <c r="L102" s="69" t="s">
        <v>722</v>
      </c>
      <c r="M102" s="68" t="s">
        <v>299</v>
      </c>
    </row>
    <row r="103" spans="1:13" ht="29.25" thickBot="1">
      <c r="A103" s="67" t="s">
        <v>393</v>
      </c>
      <c r="B103" s="67"/>
      <c r="C103" s="67"/>
      <c r="D103" s="67"/>
      <c r="E103" s="68" t="s">
        <v>571</v>
      </c>
      <c r="F103" s="68"/>
      <c r="G103" s="68" t="str">
        <f t="shared" si="2"/>
        <v>A owl:sames B</v>
      </c>
      <c r="H103" s="68"/>
      <c r="I103" s="68" t="s">
        <v>499</v>
      </c>
      <c r="J103" s="68" t="s">
        <v>298</v>
      </c>
      <c r="K103" s="68" t="s">
        <v>301</v>
      </c>
      <c r="L103" s="68"/>
      <c r="M103" s="68"/>
    </row>
    <row r="104" spans="1:13" ht="29.25" thickBot="1">
      <c r="A104" s="67" t="s">
        <v>393</v>
      </c>
      <c r="B104" s="67"/>
      <c r="C104" s="67"/>
      <c r="D104" s="67"/>
      <c r="E104" s="68" t="s">
        <v>571</v>
      </c>
      <c r="F104" s="68"/>
      <c r="G104" s="68" t="str">
        <f t="shared" si="2"/>
        <v>A owl:sames B</v>
      </c>
      <c r="H104" s="68"/>
      <c r="I104" s="68" t="s">
        <v>499</v>
      </c>
      <c r="J104" s="68" t="s">
        <v>301</v>
      </c>
      <c r="K104" s="68" t="s">
        <v>301</v>
      </c>
      <c r="L104" s="68"/>
      <c r="M104" s="68"/>
    </row>
    <row r="105" spans="1:13" ht="17.25" thickBot="1">
      <c r="A105" s="81" t="s">
        <v>500</v>
      </c>
      <c r="B105" s="67"/>
      <c r="C105" s="67"/>
      <c r="D105" s="67"/>
      <c r="E105" s="68" t="s">
        <v>572</v>
      </c>
      <c r="F105" s="68"/>
      <c r="G105" s="68" t="str">
        <f t="shared" si="2"/>
        <v>A ekc:isNamesakeOf B</v>
      </c>
      <c r="H105" s="68"/>
      <c r="I105" s="68" t="s">
        <v>501</v>
      </c>
      <c r="J105" s="68" t="s">
        <v>297</v>
      </c>
      <c r="K105" s="68" t="s">
        <v>294</v>
      </c>
      <c r="L105" s="75" t="s">
        <v>723</v>
      </c>
      <c r="M105" s="68"/>
    </row>
    <row r="106" spans="1:13" ht="17.25" thickBot="1">
      <c r="A106" s="81" t="s">
        <v>500</v>
      </c>
      <c r="B106" s="67"/>
      <c r="C106" s="67"/>
      <c r="D106" s="67"/>
      <c r="E106" s="68" t="s">
        <v>572</v>
      </c>
      <c r="F106" s="68"/>
      <c r="G106" s="68" t="str">
        <f t="shared" si="2"/>
        <v>A ekc:isNamesakeOf B</v>
      </c>
      <c r="H106" s="68"/>
      <c r="I106" s="68" t="s">
        <v>501</v>
      </c>
      <c r="J106" s="68" t="s">
        <v>301</v>
      </c>
      <c r="K106" s="68" t="s">
        <v>294</v>
      </c>
      <c r="L106" s="75" t="s">
        <v>724</v>
      </c>
      <c r="M106" s="68"/>
    </row>
    <row r="107" spans="1:13" ht="17.25" thickBot="1">
      <c r="A107" s="81" t="s">
        <v>500</v>
      </c>
      <c r="B107" s="67"/>
      <c r="C107" s="67"/>
      <c r="D107" s="67"/>
      <c r="E107" s="68" t="s">
        <v>572</v>
      </c>
      <c r="F107" s="68"/>
      <c r="G107" s="68" t="str">
        <f t="shared" si="2"/>
        <v>A ekc:isNamesakeOf B</v>
      </c>
      <c r="H107" s="68"/>
      <c r="I107" s="68" t="s">
        <v>501</v>
      </c>
      <c r="J107" s="68" t="s">
        <v>293</v>
      </c>
      <c r="K107" s="68" t="s">
        <v>294</v>
      </c>
      <c r="L107" s="69" t="s">
        <v>502</v>
      </c>
      <c r="M107" s="68" t="s">
        <v>299</v>
      </c>
    </row>
    <row r="108" spans="1:13" ht="17.25" thickBot="1">
      <c r="A108" s="81" t="s">
        <v>500</v>
      </c>
      <c r="B108" s="67"/>
      <c r="C108" s="67"/>
      <c r="D108" s="67"/>
      <c r="E108" s="68" t="s">
        <v>572</v>
      </c>
      <c r="F108" s="68"/>
      <c r="G108" s="68" t="str">
        <f t="shared" si="2"/>
        <v>A ekc:isNamesakeOf B</v>
      </c>
      <c r="H108" s="68"/>
      <c r="I108" s="68" t="s">
        <v>501</v>
      </c>
      <c r="J108" s="68" t="s">
        <v>295</v>
      </c>
      <c r="K108" s="68" t="s">
        <v>294</v>
      </c>
      <c r="L108" s="68"/>
      <c r="M108" s="68"/>
    </row>
    <row r="109" spans="1:13" ht="17.25" thickBot="1">
      <c r="A109" s="67" t="s">
        <v>394</v>
      </c>
      <c r="B109" s="67"/>
      <c r="C109" s="67"/>
      <c r="D109" s="67"/>
      <c r="E109" s="72" t="s">
        <v>573</v>
      </c>
      <c r="F109" s="72"/>
      <c r="G109" s="68" t="str">
        <f t="shared" si="2"/>
        <v>A edm:isRelatedTo B</v>
      </c>
      <c r="H109" s="72"/>
      <c r="I109" s="72" t="s">
        <v>503</v>
      </c>
      <c r="J109" s="86" t="s">
        <v>294</v>
      </c>
      <c r="K109" s="86" t="s">
        <v>305</v>
      </c>
      <c r="L109" s="76" t="s">
        <v>504</v>
      </c>
      <c r="M109" s="86"/>
    </row>
    <row r="110" spans="1:13" ht="17.25" thickBot="1">
      <c r="A110" s="67" t="s">
        <v>394</v>
      </c>
      <c r="B110" s="67"/>
      <c r="C110" s="67"/>
      <c r="D110" s="67"/>
      <c r="E110" s="72" t="s">
        <v>573</v>
      </c>
      <c r="F110" s="72"/>
      <c r="G110" s="68" t="str">
        <f t="shared" si="2"/>
        <v>A edm:isRelatedTo B</v>
      </c>
      <c r="H110" s="72"/>
      <c r="I110" s="72" t="s">
        <v>503</v>
      </c>
      <c r="J110" s="87"/>
      <c r="K110" s="87"/>
      <c r="L110" s="74" t="s">
        <v>505</v>
      </c>
      <c r="M110" s="87"/>
    </row>
    <row r="111" spans="1:13" ht="29.25" customHeight="1" thickBot="1">
      <c r="A111" s="67" t="s">
        <v>395</v>
      </c>
      <c r="B111" s="67"/>
      <c r="C111" s="67"/>
      <c r="D111" s="67"/>
      <c r="E111" s="72" t="s">
        <v>573</v>
      </c>
      <c r="F111" s="72"/>
      <c r="G111" s="68" t="str">
        <f t="shared" si="2"/>
        <v>A edm:isRelatedTo B</v>
      </c>
      <c r="H111" s="72"/>
      <c r="I111" s="72" t="s">
        <v>506</v>
      </c>
      <c r="J111" s="86" t="s">
        <v>294</v>
      </c>
      <c r="K111" s="86" t="s">
        <v>305</v>
      </c>
      <c r="L111" s="76" t="s">
        <v>725</v>
      </c>
      <c r="M111" s="86"/>
    </row>
    <row r="112" spans="1:13" ht="17.25" thickBot="1">
      <c r="A112" s="67" t="s">
        <v>395</v>
      </c>
      <c r="B112" s="67"/>
      <c r="C112" s="67"/>
      <c r="D112" s="67"/>
      <c r="E112" s="72" t="s">
        <v>573</v>
      </c>
      <c r="F112" s="72"/>
      <c r="G112" s="68" t="str">
        <f t="shared" si="2"/>
        <v>A edm:isRelatedTo B</v>
      </c>
      <c r="H112" s="72"/>
      <c r="I112" s="72" t="s">
        <v>506</v>
      </c>
      <c r="J112" s="87"/>
      <c r="K112" s="87"/>
      <c r="L112" s="74" t="s">
        <v>507</v>
      </c>
      <c r="M112" s="87"/>
    </row>
    <row r="113" spans="1:13" ht="17.25" thickBot="1">
      <c r="A113" s="67" t="s">
        <v>396</v>
      </c>
      <c r="B113" s="67"/>
      <c r="C113" s="67"/>
      <c r="D113" s="67"/>
      <c r="E113" s="72" t="s">
        <v>573</v>
      </c>
      <c r="F113" s="72"/>
      <c r="G113" s="68" t="str">
        <f t="shared" si="2"/>
        <v>A edm:isRelatedTo B</v>
      </c>
      <c r="H113" s="72"/>
      <c r="I113" s="72" t="s">
        <v>508</v>
      </c>
      <c r="J113" s="86" t="s">
        <v>294</v>
      </c>
      <c r="K113" s="86" t="s">
        <v>305</v>
      </c>
      <c r="L113" s="76" t="s">
        <v>509</v>
      </c>
      <c r="M113" s="86"/>
    </row>
    <row r="114" spans="1:13" ht="17.25" thickBot="1">
      <c r="A114" s="67" t="s">
        <v>396</v>
      </c>
      <c r="B114" s="67"/>
      <c r="C114" s="67"/>
      <c r="D114" s="67"/>
      <c r="E114" s="72" t="s">
        <v>573</v>
      </c>
      <c r="F114" s="72"/>
      <c r="G114" s="68" t="str">
        <f t="shared" si="2"/>
        <v>A edm:isRelatedTo B</v>
      </c>
      <c r="H114" s="72"/>
      <c r="I114" s="72" t="s">
        <v>508</v>
      </c>
      <c r="J114" s="87"/>
      <c r="K114" s="87"/>
      <c r="L114" s="74" t="s">
        <v>510</v>
      </c>
      <c r="M114" s="87"/>
    </row>
    <row r="115" spans="1:13" ht="17.25" thickBot="1">
      <c r="A115" s="67" t="s">
        <v>396</v>
      </c>
      <c r="B115" s="67"/>
      <c r="C115" s="67"/>
      <c r="D115" s="67"/>
      <c r="E115" s="68" t="s">
        <v>573</v>
      </c>
      <c r="F115" s="68"/>
      <c r="G115" s="68" t="str">
        <f t="shared" si="2"/>
        <v>A edm:isRelatedTo B</v>
      </c>
      <c r="H115" s="68"/>
      <c r="I115" s="68" t="s">
        <v>508</v>
      </c>
      <c r="J115" s="68" t="s">
        <v>296</v>
      </c>
      <c r="K115" s="68" t="s">
        <v>305</v>
      </c>
      <c r="L115" s="68"/>
      <c r="M115" s="68"/>
    </row>
    <row r="116" spans="1:13" ht="17.25" thickBot="1">
      <c r="A116" s="67" t="s">
        <v>397</v>
      </c>
      <c r="B116" s="67"/>
      <c r="C116" s="67"/>
      <c r="D116" s="67"/>
      <c r="E116" s="68" t="s">
        <v>573</v>
      </c>
      <c r="F116" s="68"/>
      <c r="G116" s="68" t="str">
        <f t="shared" si="2"/>
        <v>A edm:isRelatedTo B</v>
      </c>
      <c r="H116" s="68"/>
      <c r="I116" s="68" t="s">
        <v>511</v>
      </c>
      <c r="J116" s="68" t="s">
        <v>296</v>
      </c>
      <c r="K116" s="68" t="s">
        <v>305</v>
      </c>
      <c r="L116" s="69" t="s">
        <v>512</v>
      </c>
      <c r="M116" s="68"/>
    </row>
    <row r="117" spans="1:13" ht="17.25" thickBot="1">
      <c r="A117" s="67" t="s">
        <v>398</v>
      </c>
      <c r="B117" s="67"/>
      <c r="C117" s="67"/>
      <c r="D117" s="67"/>
      <c r="E117" s="68" t="s">
        <v>574</v>
      </c>
      <c r="F117" s="68"/>
      <c r="G117" s="68" t="str">
        <f t="shared" si="2"/>
        <v>A ekc:translator B</v>
      </c>
      <c r="H117" s="68"/>
      <c r="I117" s="68" t="s">
        <v>513</v>
      </c>
      <c r="J117" s="68" t="s">
        <v>301</v>
      </c>
      <c r="K117" s="68" t="s">
        <v>294</v>
      </c>
      <c r="L117" s="68"/>
      <c r="M117" s="68"/>
    </row>
    <row r="118" spans="1:13" ht="17.25" thickBot="1">
      <c r="A118" s="67" t="s">
        <v>399</v>
      </c>
      <c r="B118" s="67"/>
      <c r="C118" s="67"/>
      <c r="D118" s="67"/>
      <c r="E118" s="68" t="s">
        <v>574</v>
      </c>
      <c r="F118" s="68"/>
      <c r="G118" s="68" t="str">
        <f t="shared" si="2"/>
        <v>A ekc:translator B</v>
      </c>
      <c r="H118" s="68"/>
      <c r="I118" s="68" t="s">
        <v>514</v>
      </c>
      <c r="J118" s="68" t="s">
        <v>301</v>
      </c>
      <c r="K118" s="68" t="s">
        <v>294</v>
      </c>
      <c r="L118" s="69" t="s">
        <v>726</v>
      </c>
      <c r="M118" s="68"/>
    </row>
    <row r="119" spans="1:13" ht="17.25" thickBot="1">
      <c r="A119" s="67" t="s">
        <v>400</v>
      </c>
      <c r="B119" s="67"/>
      <c r="C119" s="67"/>
      <c r="D119" s="67"/>
      <c r="E119" s="72" t="s">
        <v>574</v>
      </c>
      <c r="F119" s="72"/>
      <c r="G119" s="68" t="str">
        <f t="shared" si="2"/>
        <v>A ekc:translator B</v>
      </c>
      <c r="H119" s="72"/>
      <c r="I119" s="72" t="s">
        <v>515</v>
      </c>
      <c r="J119" s="86" t="s">
        <v>298</v>
      </c>
      <c r="K119" s="86" t="s">
        <v>294</v>
      </c>
      <c r="L119" s="73" t="s">
        <v>727</v>
      </c>
      <c r="M119" s="86" t="s">
        <v>312</v>
      </c>
    </row>
    <row r="120" spans="1:13" ht="17.25" thickBot="1">
      <c r="A120" s="67" t="s">
        <v>401</v>
      </c>
      <c r="B120" s="67"/>
      <c r="C120" s="67"/>
      <c r="D120" s="67"/>
      <c r="E120" s="72" t="s">
        <v>574</v>
      </c>
      <c r="F120" s="72"/>
      <c r="G120" s="68" t="str">
        <f t="shared" si="2"/>
        <v>A ekc:translator B</v>
      </c>
      <c r="H120" s="72"/>
      <c r="I120" s="72" t="s">
        <v>515</v>
      </c>
      <c r="J120" s="87"/>
      <c r="K120" s="87"/>
      <c r="L120" s="74" t="s">
        <v>516</v>
      </c>
      <c r="M120" s="87"/>
    </row>
    <row r="121" spans="1:13" ht="17.25" thickBot="1">
      <c r="A121" s="67" t="s">
        <v>401</v>
      </c>
      <c r="B121" s="67"/>
      <c r="C121" s="67"/>
      <c r="D121" s="67"/>
      <c r="E121" s="68" t="s">
        <v>574</v>
      </c>
      <c r="F121" s="68"/>
      <c r="G121" s="68" t="str">
        <f t="shared" si="2"/>
        <v>A ekc:translator B</v>
      </c>
      <c r="H121" s="68"/>
      <c r="I121" s="68" t="s">
        <v>515</v>
      </c>
      <c r="J121" s="68" t="s">
        <v>301</v>
      </c>
      <c r="K121" s="68" t="s">
        <v>294</v>
      </c>
      <c r="L121" s="68"/>
      <c r="M121" s="68"/>
    </row>
    <row r="122" spans="1:13" ht="17.25" thickBot="1">
      <c r="A122" s="67" t="s">
        <v>402</v>
      </c>
      <c r="B122" s="67"/>
      <c r="C122" s="67"/>
      <c r="D122" s="67"/>
      <c r="E122" s="68" t="s">
        <v>575</v>
      </c>
      <c r="F122" s="68"/>
      <c r="G122" s="68" t="str">
        <f t="shared" si="2"/>
        <v>A ekc:annotator B</v>
      </c>
      <c r="H122" s="68"/>
      <c r="I122" s="68" t="s">
        <v>517</v>
      </c>
      <c r="J122" s="68" t="s">
        <v>301</v>
      </c>
      <c r="K122" s="68" t="s">
        <v>294</v>
      </c>
      <c r="L122" s="69" t="s">
        <v>728</v>
      </c>
      <c r="M122" s="68" t="s">
        <v>299</v>
      </c>
    </row>
    <row r="123" spans="1:13" ht="17.25" thickBot="1">
      <c r="A123" s="67" t="s">
        <v>403</v>
      </c>
      <c r="B123" s="67"/>
      <c r="C123" s="67"/>
      <c r="D123" s="67"/>
      <c r="E123" s="68" t="s">
        <v>576</v>
      </c>
      <c r="F123" s="68"/>
      <c r="G123" s="68" t="str">
        <f t="shared" si="2"/>
        <v>A edm:isDerivativeOf B</v>
      </c>
      <c r="H123" s="68"/>
      <c r="I123" s="68" t="s">
        <v>518</v>
      </c>
      <c r="J123" s="68" t="s">
        <v>301</v>
      </c>
      <c r="K123" s="68" t="s">
        <v>301</v>
      </c>
      <c r="L123" s="68"/>
      <c r="M123" s="68"/>
    </row>
    <row r="124" spans="1:13" ht="17.25" thickBot="1">
      <c r="A124" s="67" t="s">
        <v>404</v>
      </c>
      <c r="B124" s="67"/>
      <c r="C124" s="67"/>
      <c r="D124" s="67"/>
      <c r="E124" s="68" t="s">
        <v>576</v>
      </c>
      <c r="F124" s="68"/>
      <c r="G124" s="68" t="str">
        <f t="shared" si="2"/>
        <v>A edm:isDerivativeOf B</v>
      </c>
      <c r="H124" s="68"/>
      <c r="I124" s="68" t="s">
        <v>519</v>
      </c>
      <c r="J124" s="68" t="s">
        <v>301</v>
      </c>
      <c r="K124" s="68" t="s">
        <v>301</v>
      </c>
      <c r="L124" s="68"/>
      <c r="M124" s="68"/>
    </row>
    <row r="125" spans="1:13" ht="17.25" thickBot="1">
      <c r="A125" s="67" t="s">
        <v>405</v>
      </c>
      <c r="B125" s="67"/>
      <c r="C125" s="67"/>
      <c r="D125" s="67"/>
      <c r="E125" s="68" t="s">
        <v>576</v>
      </c>
      <c r="F125" s="68"/>
      <c r="G125" s="68" t="str">
        <f t="shared" si="2"/>
        <v>A edm:isDerivativeOf B</v>
      </c>
      <c r="H125" s="68"/>
      <c r="I125" s="68" t="s">
        <v>520</v>
      </c>
      <c r="J125" s="68" t="s">
        <v>301</v>
      </c>
      <c r="K125" s="68" t="s">
        <v>301</v>
      </c>
      <c r="L125" s="69" t="s">
        <v>521</v>
      </c>
      <c r="M125" s="68" t="s">
        <v>299</v>
      </c>
    </row>
    <row r="126" spans="1:13" ht="17.25" thickBot="1">
      <c r="A126" s="67" t="s">
        <v>406</v>
      </c>
      <c r="B126" s="67"/>
      <c r="C126" s="67"/>
      <c r="D126" s="67"/>
      <c r="E126" s="68" t="s">
        <v>576</v>
      </c>
      <c r="F126" s="68"/>
      <c r="G126" s="68" t="str">
        <f t="shared" si="2"/>
        <v>A edm:isDerivativeOf B</v>
      </c>
      <c r="H126" s="68"/>
      <c r="I126" s="68" t="s">
        <v>522</v>
      </c>
      <c r="J126" s="68" t="s">
        <v>301</v>
      </c>
      <c r="K126" s="68" t="s">
        <v>301</v>
      </c>
      <c r="L126" s="68"/>
      <c r="M126" s="68"/>
    </row>
    <row r="127" spans="1:13" ht="29.25" thickBot="1">
      <c r="A127" s="67" t="s">
        <v>407</v>
      </c>
      <c r="B127" s="67" t="s">
        <v>408</v>
      </c>
      <c r="C127" s="67"/>
      <c r="D127" s="67"/>
      <c r="E127" s="68" t="s">
        <v>573</v>
      </c>
      <c r="F127" s="68"/>
      <c r="G127" s="68" t="str">
        <f t="shared" si="2"/>
        <v>A edm:isRelatedTo B</v>
      </c>
      <c r="H127" s="68"/>
      <c r="I127" s="68" t="s">
        <v>523</v>
      </c>
      <c r="J127" s="68" t="s">
        <v>294</v>
      </c>
      <c r="K127" s="68" t="s">
        <v>295</v>
      </c>
      <c r="L127" s="69" t="s">
        <v>729</v>
      </c>
      <c r="M127" s="68"/>
    </row>
    <row r="128" spans="1:13" ht="29.25" thickBot="1">
      <c r="A128" s="81" t="s">
        <v>672</v>
      </c>
      <c r="B128" s="81" t="s">
        <v>672</v>
      </c>
      <c r="C128" s="67"/>
      <c r="D128" s="67"/>
      <c r="E128" s="68" t="s">
        <v>573</v>
      </c>
      <c r="F128" s="68"/>
      <c r="G128" s="68" t="str">
        <f t="shared" si="2"/>
        <v>A edm:isRelatedTo B</v>
      </c>
      <c r="H128" s="68"/>
      <c r="I128" s="68" t="s">
        <v>673</v>
      </c>
      <c r="J128" s="68" t="s">
        <v>302</v>
      </c>
      <c r="K128" s="68" t="s">
        <v>302</v>
      </c>
      <c r="L128" s="69" t="s">
        <v>524</v>
      </c>
      <c r="M128" s="68" t="s">
        <v>299</v>
      </c>
    </row>
    <row r="129" spans="1:13" ht="17.25" customHeight="1" thickBot="1">
      <c r="A129" s="81" t="s">
        <v>672</v>
      </c>
      <c r="B129" s="81" t="s">
        <v>672</v>
      </c>
      <c r="C129" s="67"/>
      <c r="D129" s="67"/>
      <c r="E129" s="72" t="s">
        <v>573</v>
      </c>
      <c r="F129" s="72"/>
      <c r="G129" s="68" t="str">
        <f t="shared" si="2"/>
        <v>A edm:isRelatedTo B</v>
      </c>
      <c r="H129" s="72"/>
      <c r="I129" s="72" t="s">
        <v>673</v>
      </c>
      <c r="J129" s="86" t="s">
        <v>301</v>
      </c>
      <c r="K129" s="86" t="s">
        <v>301</v>
      </c>
      <c r="L129" s="76" t="s">
        <v>730</v>
      </c>
      <c r="M129" s="86"/>
    </row>
    <row r="130" spans="1:13" ht="17.25" thickBot="1">
      <c r="A130" s="81" t="s">
        <v>672</v>
      </c>
      <c r="B130" s="81" t="s">
        <v>672</v>
      </c>
      <c r="C130" s="67"/>
      <c r="D130" s="67"/>
      <c r="E130" s="72" t="s">
        <v>573</v>
      </c>
      <c r="F130" s="72"/>
      <c r="G130" s="68" t="str">
        <f t="shared" si="2"/>
        <v>A edm:isRelatedTo B</v>
      </c>
      <c r="H130" s="72"/>
      <c r="I130" s="77"/>
      <c r="J130" s="87"/>
      <c r="K130" s="87"/>
      <c r="L130" s="74" t="s">
        <v>731</v>
      </c>
      <c r="M130" s="87"/>
    </row>
    <row r="131" spans="1:13" ht="29.25" thickBot="1">
      <c r="A131" s="67" t="s">
        <v>672</v>
      </c>
      <c r="B131" s="81" t="s">
        <v>672</v>
      </c>
      <c r="C131" s="67"/>
      <c r="D131" s="67"/>
      <c r="E131" s="68" t="s">
        <v>573</v>
      </c>
      <c r="F131" s="68"/>
      <c r="G131" s="68" t="str">
        <f t="shared" ref="G131:G148" si="4">"A"&amp;E131&amp;"B"</f>
        <v>A edm:isRelatedTo B</v>
      </c>
      <c r="H131" s="68"/>
      <c r="I131" s="68" t="s">
        <v>673</v>
      </c>
      <c r="J131" s="68" t="s">
        <v>298</v>
      </c>
      <c r="K131" s="68" t="s">
        <v>302</v>
      </c>
      <c r="L131" s="69" t="s">
        <v>732</v>
      </c>
      <c r="M131" s="68"/>
    </row>
    <row r="132" spans="1:13" ht="29.25" thickBot="1">
      <c r="A132" s="81" t="s">
        <v>672</v>
      </c>
      <c r="B132" s="81" t="s">
        <v>672</v>
      </c>
      <c r="C132" s="67"/>
      <c r="D132" s="67"/>
      <c r="E132" s="68" t="s">
        <v>573</v>
      </c>
      <c r="F132" s="68"/>
      <c r="G132" s="68" t="str">
        <f t="shared" si="4"/>
        <v>A edm:isRelatedTo B</v>
      </c>
      <c r="H132" s="68"/>
      <c r="I132" s="68" t="s">
        <v>673</v>
      </c>
      <c r="J132" s="68" t="s">
        <v>298</v>
      </c>
      <c r="K132" s="68" t="s">
        <v>296</v>
      </c>
      <c r="L132" s="69" t="s">
        <v>525</v>
      </c>
      <c r="M132" s="68"/>
    </row>
    <row r="133" spans="1:13" ht="17.25" customHeight="1" thickBot="1">
      <c r="A133" s="81" t="s">
        <v>672</v>
      </c>
      <c r="B133" s="81" t="s">
        <v>672</v>
      </c>
      <c r="C133" s="67"/>
      <c r="D133" s="67"/>
      <c r="E133" s="72" t="s">
        <v>573</v>
      </c>
      <c r="F133" s="72"/>
      <c r="G133" s="68" t="str">
        <f t="shared" si="4"/>
        <v>A edm:isRelatedTo B</v>
      </c>
      <c r="H133" s="72"/>
      <c r="I133" s="72" t="s">
        <v>673</v>
      </c>
      <c r="J133" s="86" t="s">
        <v>298</v>
      </c>
      <c r="K133" s="86" t="s">
        <v>305</v>
      </c>
      <c r="L133" s="73" t="s">
        <v>733</v>
      </c>
      <c r="M133" s="86"/>
    </row>
    <row r="134" spans="1:13" ht="17.25" thickBot="1">
      <c r="A134" s="81" t="s">
        <v>672</v>
      </c>
      <c r="B134" s="81" t="s">
        <v>672</v>
      </c>
      <c r="C134" s="67"/>
      <c r="D134" s="67"/>
      <c r="E134" s="72" t="s">
        <v>573</v>
      </c>
      <c r="F134" s="72"/>
      <c r="G134" s="68" t="str">
        <f t="shared" si="4"/>
        <v>A edm:isRelatedTo B</v>
      </c>
      <c r="H134" s="72"/>
      <c r="I134" s="77"/>
      <c r="J134" s="87"/>
      <c r="K134" s="87"/>
      <c r="L134" s="74" t="s">
        <v>526</v>
      </c>
      <c r="M134" s="87"/>
    </row>
    <row r="135" spans="1:13" ht="29.25" thickBot="1">
      <c r="A135" s="81" t="s">
        <v>672</v>
      </c>
      <c r="B135" s="81" t="s">
        <v>672</v>
      </c>
      <c r="C135" s="67"/>
      <c r="D135" s="67"/>
      <c r="E135" s="68" t="s">
        <v>573</v>
      </c>
      <c r="F135" s="68"/>
      <c r="G135" s="68" t="str">
        <f t="shared" si="4"/>
        <v>A edm:isRelatedTo B</v>
      </c>
      <c r="H135" s="68"/>
      <c r="I135" s="68" t="s">
        <v>673</v>
      </c>
      <c r="J135" s="68" t="s">
        <v>298</v>
      </c>
      <c r="K135" s="68" t="s">
        <v>301</v>
      </c>
      <c r="L135" s="69" t="s">
        <v>734</v>
      </c>
      <c r="M135" s="68"/>
    </row>
    <row r="136" spans="1:13" ht="29.25" thickBot="1">
      <c r="A136" s="81" t="s">
        <v>672</v>
      </c>
      <c r="B136" s="81" t="s">
        <v>672</v>
      </c>
      <c r="C136" s="67"/>
      <c r="D136" s="67"/>
      <c r="E136" s="68" t="s">
        <v>573</v>
      </c>
      <c r="F136" s="68"/>
      <c r="G136" s="68" t="str">
        <f t="shared" si="4"/>
        <v>A edm:isRelatedTo B</v>
      </c>
      <c r="H136" s="68"/>
      <c r="I136" s="68" t="s">
        <v>673</v>
      </c>
      <c r="J136" s="68" t="s">
        <v>301</v>
      </c>
      <c r="K136" s="68" t="s">
        <v>305</v>
      </c>
      <c r="L136" s="69" t="s">
        <v>527</v>
      </c>
      <c r="M136" s="68"/>
    </row>
    <row r="137" spans="1:13" ht="42" customHeight="1" thickBot="1">
      <c r="A137" s="81" t="s">
        <v>672</v>
      </c>
      <c r="B137" s="81" t="s">
        <v>672</v>
      </c>
      <c r="C137" s="67"/>
      <c r="D137" s="67"/>
      <c r="E137" s="72" t="s">
        <v>573</v>
      </c>
      <c r="F137" s="72"/>
      <c r="G137" s="68" t="str">
        <f t="shared" si="4"/>
        <v>A edm:isRelatedTo B</v>
      </c>
      <c r="H137" s="72"/>
      <c r="I137" s="72" t="s">
        <v>673</v>
      </c>
      <c r="J137" s="86" t="s">
        <v>294</v>
      </c>
      <c r="K137" s="86" t="s">
        <v>305</v>
      </c>
      <c r="L137" s="73" t="s">
        <v>735</v>
      </c>
      <c r="M137" s="86" t="s">
        <v>313</v>
      </c>
    </row>
    <row r="138" spans="1:13" ht="17.25" thickBot="1">
      <c r="A138" s="81" t="s">
        <v>672</v>
      </c>
      <c r="B138" s="81" t="s">
        <v>672</v>
      </c>
      <c r="C138" s="67"/>
      <c r="D138" s="67"/>
      <c r="E138" s="72" t="s">
        <v>573</v>
      </c>
      <c r="F138" s="72"/>
      <c r="G138" s="68" t="str">
        <f t="shared" si="4"/>
        <v>A edm:isRelatedTo B</v>
      </c>
      <c r="H138" s="72"/>
      <c r="I138" s="77"/>
      <c r="J138" s="87"/>
      <c r="K138" s="87"/>
      <c r="L138" s="74" t="s">
        <v>736</v>
      </c>
      <c r="M138" s="87"/>
    </row>
    <row r="139" spans="1:13" ht="17.25" customHeight="1" thickBot="1">
      <c r="A139" s="81" t="s">
        <v>672</v>
      </c>
      <c r="B139" s="81" t="s">
        <v>672</v>
      </c>
      <c r="C139" s="67"/>
      <c r="D139" s="67"/>
      <c r="E139" s="72" t="s">
        <v>573</v>
      </c>
      <c r="F139" s="72"/>
      <c r="G139" s="68" t="str">
        <f t="shared" si="4"/>
        <v>A edm:isRelatedTo B</v>
      </c>
      <c r="H139" s="72"/>
      <c r="I139" s="72" t="s">
        <v>673</v>
      </c>
      <c r="J139" s="86" t="s">
        <v>294</v>
      </c>
      <c r="K139" s="86" t="s">
        <v>298</v>
      </c>
      <c r="L139" s="73" t="s">
        <v>528</v>
      </c>
      <c r="M139" s="86"/>
    </row>
    <row r="140" spans="1:13" ht="17.25" thickBot="1">
      <c r="A140" s="81" t="s">
        <v>672</v>
      </c>
      <c r="B140" s="81" t="s">
        <v>672</v>
      </c>
      <c r="C140" s="67"/>
      <c r="D140" s="67"/>
      <c r="E140" s="72" t="s">
        <v>573</v>
      </c>
      <c r="F140" s="72"/>
      <c r="G140" s="68" t="str">
        <f t="shared" si="4"/>
        <v>A edm:isRelatedTo B</v>
      </c>
      <c r="H140" s="72"/>
      <c r="I140" s="77"/>
      <c r="J140" s="87"/>
      <c r="K140" s="87"/>
      <c r="L140" s="78" t="s">
        <v>529</v>
      </c>
      <c r="M140" s="87"/>
    </row>
    <row r="141" spans="1:13" ht="17.25" customHeight="1" thickBot="1">
      <c r="A141" s="81" t="s">
        <v>672</v>
      </c>
      <c r="B141" s="81" t="s">
        <v>672</v>
      </c>
      <c r="C141" s="67"/>
      <c r="D141" s="67"/>
      <c r="E141" s="72" t="s">
        <v>573</v>
      </c>
      <c r="F141" s="72"/>
      <c r="G141" s="68" t="str">
        <f t="shared" si="4"/>
        <v>A edm:isRelatedTo B</v>
      </c>
      <c r="H141" s="72"/>
      <c r="I141" s="72" t="s">
        <v>673</v>
      </c>
      <c r="J141" s="86" t="s">
        <v>294</v>
      </c>
      <c r="K141" s="86" t="s">
        <v>295</v>
      </c>
      <c r="L141" s="73" t="s">
        <v>737</v>
      </c>
      <c r="M141" s="86"/>
    </row>
    <row r="142" spans="1:13" ht="17.25" thickBot="1">
      <c r="A142" s="81" t="s">
        <v>672</v>
      </c>
      <c r="B142" s="81" t="s">
        <v>672</v>
      </c>
      <c r="C142" s="67"/>
      <c r="D142" s="67"/>
      <c r="E142" s="72" t="s">
        <v>573</v>
      </c>
      <c r="F142" s="72"/>
      <c r="G142" s="68" t="str">
        <f t="shared" si="4"/>
        <v>A edm:isRelatedTo B</v>
      </c>
      <c r="H142" s="72"/>
      <c r="I142" s="79"/>
      <c r="J142" s="88"/>
      <c r="K142" s="88"/>
      <c r="L142" s="80" t="s">
        <v>530</v>
      </c>
      <c r="M142" s="88"/>
    </row>
    <row r="143" spans="1:13" ht="17.25" thickBot="1">
      <c r="A143" s="81" t="s">
        <v>672</v>
      </c>
      <c r="B143" s="81" t="s">
        <v>672</v>
      </c>
      <c r="C143" s="67"/>
      <c r="D143" s="67"/>
      <c r="E143" s="72" t="s">
        <v>573</v>
      </c>
      <c r="F143" s="72"/>
      <c r="G143" s="68" t="str">
        <f t="shared" si="4"/>
        <v>A edm:isRelatedTo B</v>
      </c>
      <c r="H143" s="72"/>
      <c r="I143" s="77"/>
      <c r="J143" s="87"/>
      <c r="K143" s="87"/>
      <c r="L143" s="78" t="s">
        <v>531</v>
      </c>
      <c r="M143" s="87"/>
    </row>
    <row r="144" spans="1:13" ht="29.25" thickBot="1">
      <c r="A144" s="81" t="s">
        <v>672</v>
      </c>
      <c r="B144" s="81" t="s">
        <v>672</v>
      </c>
      <c r="C144" s="67"/>
      <c r="D144" s="67"/>
      <c r="E144" s="68" t="s">
        <v>573</v>
      </c>
      <c r="F144" s="68"/>
      <c r="G144" s="68" t="str">
        <f t="shared" si="4"/>
        <v>A edm:isRelatedTo B</v>
      </c>
      <c r="H144" s="68"/>
      <c r="I144" s="68" t="s">
        <v>673</v>
      </c>
      <c r="J144" s="68" t="s">
        <v>296</v>
      </c>
      <c r="K144" s="68" t="s">
        <v>295</v>
      </c>
      <c r="L144" s="75" t="s">
        <v>532</v>
      </c>
      <c r="M144" s="68"/>
    </row>
    <row r="145" spans="1:13" ht="17.25" customHeight="1" thickBot="1">
      <c r="A145" s="81" t="s">
        <v>672</v>
      </c>
      <c r="B145" s="81" t="s">
        <v>672</v>
      </c>
      <c r="C145" s="67"/>
      <c r="D145" s="67"/>
      <c r="E145" s="72" t="s">
        <v>573</v>
      </c>
      <c r="F145" s="72"/>
      <c r="G145" s="68" t="str">
        <f t="shared" si="4"/>
        <v>A edm:isRelatedTo B</v>
      </c>
      <c r="H145" s="72"/>
      <c r="I145" s="72" t="s">
        <v>673</v>
      </c>
      <c r="J145" s="86" t="s">
        <v>295</v>
      </c>
      <c r="K145" s="86" t="s">
        <v>298</v>
      </c>
      <c r="L145" s="73" t="s">
        <v>533</v>
      </c>
      <c r="M145" s="86"/>
    </row>
    <row r="146" spans="1:13" ht="17.25" thickBot="1">
      <c r="A146" s="81" t="s">
        <v>672</v>
      </c>
      <c r="B146" s="81" t="s">
        <v>672</v>
      </c>
      <c r="C146" s="67"/>
      <c r="D146" s="67"/>
      <c r="E146" s="72" t="s">
        <v>573</v>
      </c>
      <c r="F146" s="72"/>
      <c r="G146" s="68" t="str">
        <f t="shared" si="4"/>
        <v>A edm:isRelatedTo B</v>
      </c>
      <c r="H146" s="72"/>
      <c r="I146" s="77"/>
      <c r="J146" s="87"/>
      <c r="K146" s="87"/>
      <c r="L146" s="78" t="s">
        <v>534</v>
      </c>
      <c r="M146" s="87"/>
    </row>
    <row r="147" spans="1:13" ht="17.25" customHeight="1" thickBot="1">
      <c r="A147" s="81" t="s">
        <v>672</v>
      </c>
      <c r="B147" s="81" t="s">
        <v>672</v>
      </c>
      <c r="C147" s="67"/>
      <c r="D147" s="67"/>
      <c r="E147" s="72" t="s">
        <v>573</v>
      </c>
      <c r="F147" s="72"/>
      <c r="G147" s="68" t="str">
        <f t="shared" si="4"/>
        <v>A edm:isRelatedTo B</v>
      </c>
      <c r="H147" s="72"/>
      <c r="I147" s="72" t="s">
        <v>673</v>
      </c>
      <c r="J147" s="86" t="s">
        <v>296</v>
      </c>
      <c r="K147" s="86" t="s">
        <v>298</v>
      </c>
      <c r="L147" s="73" t="s">
        <v>533</v>
      </c>
      <c r="M147" s="86"/>
    </row>
    <row r="148" spans="1:13" ht="17.25" thickBot="1">
      <c r="A148" s="81" t="s">
        <v>672</v>
      </c>
      <c r="B148" s="81" t="s">
        <v>672</v>
      </c>
      <c r="C148" s="67"/>
      <c r="D148" s="67"/>
      <c r="E148" s="82" t="s">
        <v>573</v>
      </c>
      <c r="F148" s="82"/>
      <c r="G148" s="68" t="str">
        <f t="shared" si="4"/>
        <v>A edm:isRelatedTo B</v>
      </c>
      <c r="H148" s="82"/>
      <c r="I148" s="77"/>
      <c r="J148" s="87"/>
      <c r="K148" s="87"/>
      <c r="L148" s="74" t="s">
        <v>535</v>
      </c>
      <c r="M148" s="87"/>
    </row>
  </sheetData>
  <mergeCells count="91">
    <mergeCell ref="J5:J6"/>
    <mergeCell ref="K5:K6"/>
    <mergeCell ref="M5:M6"/>
    <mergeCell ref="J8:J9"/>
    <mergeCell ref="K8:K9"/>
    <mergeCell ref="M8:M9"/>
    <mergeCell ref="L5:L6"/>
    <mergeCell ref="J11:J12"/>
    <mergeCell ref="K11:K12"/>
    <mergeCell ref="M11:M12"/>
    <mergeCell ref="J13:J14"/>
    <mergeCell ref="K13:K14"/>
    <mergeCell ref="M13:M14"/>
    <mergeCell ref="J15:J16"/>
    <mergeCell ref="K15:K16"/>
    <mergeCell ref="M15:M16"/>
    <mergeCell ref="J22:J23"/>
    <mergeCell ref="K22:K23"/>
    <mergeCell ref="M22:M23"/>
    <mergeCell ref="J33:J34"/>
    <mergeCell ref="K33:K34"/>
    <mergeCell ref="M33:M34"/>
    <mergeCell ref="J36:J37"/>
    <mergeCell ref="K36:K37"/>
    <mergeCell ref="M36:M37"/>
    <mergeCell ref="J39:J40"/>
    <mergeCell ref="K39:K40"/>
    <mergeCell ref="M39:M40"/>
    <mergeCell ref="J43:J44"/>
    <mergeCell ref="K43:K44"/>
    <mergeCell ref="M43:M44"/>
    <mergeCell ref="J50:J51"/>
    <mergeCell ref="K50:K51"/>
    <mergeCell ref="M50:M51"/>
    <mergeCell ref="J53:J54"/>
    <mergeCell ref="K53:K54"/>
    <mergeCell ref="M53:M54"/>
    <mergeCell ref="J75:J76"/>
    <mergeCell ref="K75:K76"/>
    <mergeCell ref="M75:M76"/>
    <mergeCell ref="J78:J79"/>
    <mergeCell ref="K78:K79"/>
    <mergeCell ref="M78:M79"/>
    <mergeCell ref="J82:J83"/>
    <mergeCell ref="K82:K83"/>
    <mergeCell ref="M82:M83"/>
    <mergeCell ref="J88:J89"/>
    <mergeCell ref="K88:K89"/>
    <mergeCell ref="M88:M89"/>
    <mergeCell ref="J90:J92"/>
    <mergeCell ref="K90:K92"/>
    <mergeCell ref="M90:M92"/>
    <mergeCell ref="J95:J96"/>
    <mergeCell ref="K95:K96"/>
    <mergeCell ref="M95:M96"/>
    <mergeCell ref="J99:J100"/>
    <mergeCell ref="K99:K100"/>
    <mergeCell ref="M99:M100"/>
    <mergeCell ref="J109:J110"/>
    <mergeCell ref="K109:K110"/>
    <mergeCell ref="M109:M110"/>
    <mergeCell ref="J111:J112"/>
    <mergeCell ref="K111:K112"/>
    <mergeCell ref="M111:M112"/>
    <mergeCell ref="J113:J114"/>
    <mergeCell ref="K113:K114"/>
    <mergeCell ref="M113:M114"/>
    <mergeCell ref="J137:J138"/>
    <mergeCell ref="K137:K138"/>
    <mergeCell ref="M137:M138"/>
    <mergeCell ref="J119:J120"/>
    <mergeCell ref="K119:K120"/>
    <mergeCell ref="M119:M120"/>
    <mergeCell ref="J129:J130"/>
    <mergeCell ref="K129:K130"/>
    <mergeCell ref="M129:M130"/>
    <mergeCell ref="J133:J134"/>
    <mergeCell ref="K133:K134"/>
    <mergeCell ref="M133:M134"/>
    <mergeCell ref="J145:J146"/>
    <mergeCell ref="K145:K146"/>
    <mergeCell ref="M145:M146"/>
    <mergeCell ref="J147:J148"/>
    <mergeCell ref="K147:K148"/>
    <mergeCell ref="M147:M148"/>
    <mergeCell ref="J139:J140"/>
    <mergeCell ref="K139:K140"/>
    <mergeCell ref="M139:M140"/>
    <mergeCell ref="J141:J143"/>
    <mergeCell ref="K141:K143"/>
    <mergeCell ref="M141:M143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5"/>
  <sheetViews>
    <sheetView topLeftCell="A69" workbookViewId="0">
      <selection activeCell="D87" sqref="D87"/>
    </sheetView>
  </sheetViews>
  <sheetFormatPr defaultRowHeight="16.5"/>
  <cols>
    <col min="1" max="3" width="11.125" bestFit="1" customWidth="1"/>
    <col min="4" max="4" width="20" bestFit="1" customWidth="1"/>
    <col min="5" max="5" width="15.375" bestFit="1" customWidth="1"/>
    <col min="9" max="9" width="18.625" bestFit="1" customWidth="1"/>
  </cols>
  <sheetData>
    <row r="1" spans="1:9">
      <c r="A1" s="15" t="s">
        <v>44</v>
      </c>
      <c r="B1" s="15" t="s">
        <v>45</v>
      </c>
    </row>
    <row r="2" spans="1:9">
      <c r="A2" s="15" t="s">
        <v>46</v>
      </c>
      <c r="B2" s="15" t="s">
        <v>47</v>
      </c>
    </row>
    <row r="3" spans="1:9">
      <c r="A3" s="15" t="s">
        <v>48</v>
      </c>
      <c r="B3" s="15" t="s">
        <v>49</v>
      </c>
    </row>
    <row r="4" spans="1:9">
      <c r="A4" s="15" t="s">
        <v>50</v>
      </c>
      <c r="B4" s="15" t="s">
        <v>51</v>
      </c>
    </row>
    <row r="5" spans="1:9">
      <c r="A5" s="15" t="s">
        <v>52</v>
      </c>
      <c r="B5" s="15" t="s">
        <v>53</v>
      </c>
    </row>
    <row r="6" spans="1:9">
      <c r="A6" s="15" t="s">
        <v>54</v>
      </c>
      <c r="B6" s="15" t="s">
        <v>55</v>
      </c>
    </row>
    <row r="7" spans="1:9">
      <c r="A7" s="1" t="s">
        <v>56</v>
      </c>
      <c r="B7" s="1" t="s">
        <v>57</v>
      </c>
    </row>
    <row r="8" spans="1:9">
      <c r="I8" s="2" t="s">
        <v>592</v>
      </c>
    </row>
    <row r="9" spans="1:9">
      <c r="A9" s="15" t="str">
        <f>B1</f>
        <v>#Project</v>
      </c>
      <c r="B9" s="15" t="s">
        <v>589</v>
      </c>
      <c r="C9" s="15"/>
      <c r="D9" s="15"/>
      <c r="E9" s="15"/>
      <c r="F9" s="15"/>
      <c r="I9" s="2" t="str">
        <f>A9</f>
        <v>#Project</v>
      </c>
    </row>
    <row r="10" spans="1:9">
      <c r="A10" s="15" t="s">
        <v>47</v>
      </c>
      <c r="B10" s="19" t="s">
        <v>807</v>
      </c>
      <c r="C10" s="19"/>
      <c r="D10" s="19"/>
      <c r="E10" s="19"/>
      <c r="F10" s="19"/>
      <c r="I10" s="2" t="str">
        <f>A10&amp;" "&amp;B10</f>
        <v>h1 손녀 사위의 관계</v>
      </c>
    </row>
    <row r="11" spans="1:9">
      <c r="A11" s="19" t="s">
        <v>590</v>
      </c>
      <c r="B11" s="19" t="s">
        <v>591</v>
      </c>
      <c r="C11" s="19"/>
      <c r="D11" s="19"/>
      <c r="E11" s="19"/>
      <c r="F11" s="19"/>
      <c r="I11" s="2" t="str">
        <f>A11&amp;" "&amp;B11</f>
        <v>h3 한국 기록유산의 디지털 스토리텔링 자원 개발</v>
      </c>
    </row>
    <row r="12" spans="1:9">
      <c r="A12" s="91"/>
      <c r="B12" s="92"/>
      <c r="C12" s="92"/>
      <c r="D12" s="92"/>
      <c r="E12" s="92"/>
      <c r="F12" s="93"/>
      <c r="I12" s="2"/>
    </row>
    <row r="13" spans="1:9">
      <c r="A13" s="91" t="str">
        <f>B3</f>
        <v>#Class</v>
      </c>
      <c r="B13" s="92"/>
      <c r="C13" s="92"/>
      <c r="D13" s="92"/>
      <c r="E13" s="92"/>
      <c r="F13" s="93"/>
      <c r="I13" s="2" t="str">
        <f>A13</f>
        <v>#Class</v>
      </c>
    </row>
    <row r="14" spans="1:9">
      <c r="A14" s="15" t="s">
        <v>58</v>
      </c>
      <c r="B14" s="15" t="s">
        <v>59</v>
      </c>
      <c r="C14" s="15" t="s">
        <v>60</v>
      </c>
      <c r="D14" s="15" t="s">
        <v>61</v>
      </c>
      <c r="E14" s="15"/>
      <c r="F14" s="15"/>
      <c r="I14" s="2"/>
    </row>
    <row r="15" spans="1:9">
      <c r="A15" s="15" t="str">
        <f>'네트워크 그래프 분석'!A2</f>
        <v>인물</v>
      </c>
      <c r="B15" s="15" t="s">
        <v>614</v>
      </c>
      <c r="C15" s="15" t="s">
        <v>805</v>
      </c>
      <c r="D15" s="15"/>
      <c r="E15" s="15"/>
      <c r="F15" s="15"/>
      <c r="I15" s="2" t="str">
        <f t="shared" ref="I15:I19" si="0">A15&amp;" "&amp;B15&amp;" "&amp;C15&amp;" "&amp;D15</f>
        <v xml:space="preserve">인물 blue rect </v>
      </c>
    </row>
    <row r="16" spans="1:9">
      <c r="A16" s="19" t="str">
        <f>'네트워크 그래프 분석'!A3</f>
        <v>전시자료</v>
      </c>
      <c r="B16" s="19" t="s">
        <v>614</v>
      </c>
      <c r="C16" s="19" t="s">
        <v>800</v>
      </c>
      <c r="D16" s="19"/>
      <c r="E16" s="19"/>
      <c r="F16" s="19"/>
      <c r="I16" s="2" t="str">
        <f t="shared" si="0"/>
        <v xml:space="preserve">전시자료 blue circle </v>
      </c>
    </row>
    <row r="17" spans="1:9">
      <c r="A17" s="19" t="str">
        <f>'네트워크 그래프 분석'!A4</f>
        <v>사건</v>
      </c>
      <c r="B17" s="19" t="s">
        <v>614</v>
      </c>
      <c r="C17" s="19" t="s">
        <v>616</v>
      </c>
      <c r="D17" s="19"/>
      <c r="E17" s="19"/>
      <c r="F17" s="19"/>
      <c r="I17" s="2" t="str">
        <f t="shared" si="0"/>
        <v xml:space="preserve">사건 blue rect </v>
      </c>
    </row>
    <row r="18" spans="1:9">
      <c r="A18" s="19" t="str">
        <f>'네트워크 그래프 분석'!A5</f>
        <v>표준영정</v>
      </c>
      <c r="B18" s="19" t="s">
        <v>614</v>
      </c>
      <c r="C18" s="19" t="s">
        <v>800</v>
      </c>
      <c r="D18" s="19"/>
      <c r="E18" s="19"/>
      <c r="F18" s="19"/>
      <c r="I18" s="2" t="str">
        <f t="shared" si="0"/>
        <v xml:space="preserve">표준영정 blue circle </v>
      </c>
    </row>
    <row r="19" spans="1:9">
      <c r="A19" s="19" t="str">
        <f>'네트워크 그래프 분석'!A6</f>
        <v>장소</v>
      </c>
      <c r="B19" s="19" t="s">
        <v>614</v>
      </c>
      <c r="C19" s="19" t="s">
        <v>616</v>
      </c>
      <c r="D19" s="19"/>
      <c r="E19" s="19"/>
      <c r="F19" s="19"/>
      <c r="I19" s="2" t="str">
        <f t="shared" si="0"/>
        <v xml:space="preserve">장소 blue rect </v>
      </c>
    </row>
    <row r="20" spans="1:9">
      <c r="A20" s="91"/>
      <c r="B20" s="92"/>
      <c r="C20" s="92"/>
      <c r="D20" s="92"/>
      <c r="E20" s="92"/>
      <c r="F20" s="93"/>
      <c r="I20" s="2"/>
    </row>
    <row r="21" spans="1:9">
      <c r="A21" s="91" t="str">
        <f>B4</f>
        <v>#Relation</v>
      </c>
      <c r="B21" s="92"/>
      <c r="C21" s="92"/>
      <c r="D21" s="92"/>
      <c r="E21" s="92"/>
      <c r="F21" s="93"/>
      <c r="I21" s="2" t="str">
        <f>A21</f>
        <v>#Relation</v>
      </c>
    </row>
    <row r="22" spans="1:9">
      <c r="A22" s="15" t="s">
        <v>62</v>
      </c>
      <c r="B22" s="15" t="s">
        <v>63</v>
      </c>
      <c r="C22" s="15" t="s">
        <v>64</v>
      </c>
      <c r="D22" s="15" t="s">
        <v>65</v>
      </c>
      <c r="E22" s="15"/>
      <c r="F22" s="15"/>
      <c r="I22" s="2"/>
    </row>
    <row r="23" spans="1:9">
      <c r="A23" s="19" t="str">
        <f>'네트워크 그래프 분석'!B2</f>
        <v> ekc:hasSon </v>
      </c>
      <c r="B23" s="19" t="s">
        <v>615</v>
      </c>
      <c r="C23" s="19" t="s">
        <v>802</v>
      </c>
      <c r="D23" s="19">
        <v>1</v>
      </c>
      <c r="E23" s="19"/>
      <c r="F23" s="19"/>
      <c r="I23" s="2" t="str">
        <f t="shared" ref="I23:I29" si="1">A23&amp;" "&amp;B23&amp;" "&amp;C23&amp;" "&amp;D23</f>
        <v> ekc:hasSon  black arrow-end 1</v>
      </c>
    </row>
    <row r="24" spans="1:9">
      <c r="A24" s="19" t="str">
        <f>'네트워크 그래프 분석'!B3</f>
        <v> ekc:hasFather </v>
      </c>
      <c r="B24" s="19" t="s">
        <v>615</v>
      </c>
      <c r="C24" s="37" t="s">
        <v>802</v>
      </c>
      <c r="D24" s="19">
        <v>1</v>
      </c>
      <c r="E24" s="19"/>
      <c r="F24" s="19"/>
      <c r="I24" s="2" t="str">
        <f t="shared" si="1"/>
        <v> ekc:hasFather  black arrow-end 1</v>
      </c>
    </row>
    <row r="25" spans="1:9">
      <c r="A25" s="19" t="str">
        <f>'네트워크 그래프 분석'!B4</f>
        <v> ekc:hasWife </v>
      </c>
      <c r="B25" s="19" t="s">
        <v>615</v>
      </c>
      <c r="C25" s="37" t="s">
        <v>802</v>
      </c>
      <c r="D25" s="19">
        <v>1</v>
      </c>
      <c r="E25" s="19"/>
      <c r="F25" s="19"/>
      <c r="I25" s="2" t="str">
        <f t="shared" si="1"/>
        <v> ekc:hasWife  black arrow-end 1</v>
      </c>
    </row>
    <row r="26" spans="1:9">
      <c r="A26" s="19" t="str">
        <f>'네트워크 그래프 분석'!B5</f>
        <v> dcterms:creator </v>
      </c>
      <c r="B26" s="19" t="s">
        <v>615</v>
      </c>
      <c r="C26" s="37" t="s">
        <v>802</v>
      </c>
      <c r="D26" s="19">
        <v>1</v>
      </c>
      <c r="E26" s="19"/>
      <c r="F26" s="19"/>
      <c r="I26" s="2" t="str">
        <f t="shared" si="1"/>
        <v> dcterms:creator  black arrow-end 1</v>
      </c>
    </row>
    <row r="27" spans="1:9">
      <c r="A27" s="19" t="str">
        <f>'네트워크 그래프 분석'!B6</f>
        <v> edm:isRelatedTo </v>
      </c>
      <c r="B27" s="19" t="s">
        <v>615</v>
      </c>
      <c r="C27" s="19" t="s">
        <v>801</v>
      </c>
      <c r="D27" s="19">
        <v>1</v>
      </c>
      <c r="E27" s="19"/>
      <c r="F27" s="19"/>
      <c r="I27" s="2" t="str">
        <f t="shared" si="1"/>
        <v> edm:isRelatedTo  black line 1</v>
      </c>
    </row>
    <row r="28" spans="1:9">
      <c r="A28" s="19" t="str">
        <f>'네트워크 그래프 분석'!B7</f>
        <v> ekc:depicts </v>
      </c>
      <c r="B28" s="19" t="s">
        <v>615</v>
      </c>
      <c r="C28" s="37" t="s">
        <v>802</v>
      </c>
      <c r="D28" s="19">
        <v>1</v>
      </c>
      <c r="E28" s="19"/>
      <c r="F28" s="19"/>
      <c r="I28" s="2" t="str">
        <f t="shared" si="1"/>
        <v> ekc:depicts  black arrow-end 1</v>
      </c>
    </row>
    <row r="29" spans="1:9">
      <c r="A29" s="19" t="str">
        <f>'네트워크 그래프 분석'!B8</f>
        <v> edm:currentLocation </v>
      </c>
      <c r="B29" s="19" t="s">
        <v>615</v>
      </c>
      <c r="C29" s="37" t="s">
        <v>802</v>
      </c>
      <c r="D29" s="19">
        <v>1</v>
      </c>
      <c r="E29" s="19"/>
      <c r="F29" s="19"/>
      <c r="I29" s="2" t="str">
        <f t="shared" si="1"/>
        <v> edm:currentLocation  black arrow-end 1</v>
      </c>
    </row>
    <row r="30" spans="1:9">
      <c r="A30" s="91"/>
      <c r="B30" s="92"/>
      <c r="C30" s="92"/>
      <c r="D30" s="92"/>
      <c r="E30" s="92"/>
      <c r="F30" s="93"/>
      <c r="I30" s="2"/>
    </row>
    <row r="31" spans="1:9">
      <c r="A31" s="91" t="str">
        <f>B5</f>
        <v>#Nodes</v>
      </c>
      <c r="B31" s="92"/>
      <c r="C31" s="92"/>
      <c r="D31" s="92"/>
      <c r="E31" s="92"/>
      <c r="F31" s="93"/>
      <c r="I31" s="2" t="str">
        <f>A31</f>
        <v>#Nodes</v>
      </c>
    </row>
    <row r="32" spans="1:9">
      <c r="A32" s="15" t="s">
        <v>66</v>
      </c>
      <c r="B32" s="18" t="s">
        <v>587</v>
      </c>
      <c r="C32" s="15" t="s">
        <v>67</v>
      </c>
      <c r="D32" s="15" t="s">
        <v>68</v>
      </c>
      <c r="E32" s="15" t="s">
        <v>588</v>
      </c>
      <c r="F32" s="15" t="s">
        <v>69</v>
      </c>
      <c r="I32" s="2"/>
    </row>
    <row r="33" spans="1:9">
      <c r="A33" s="15" t="str">
        <f>객체뽑기!G2</f>
        <v>이원익</v>
      </c>
      <c r="B33" s="15" t="str">
        <f>객체뽑기!D2</f>
        <v>인물</v>
      </c>
      <c r="C33" s="15" t="str">
        <f>객체뽑기!B2</f>
        <v>이원익</v>
      </c>
      <c r="D33" s="15" t="str">
        <f>링크조합!C1</f>
        <v>http://kadhlab103.com/wiki/index.php/이원익</v>
      </c>
      <c r="E33" s="15"/>
      <c r="F33" s="15"/>
      <c r="I33" s="2" t="str">
        <f t="shared" ref="I33:I59" si="2">A33&amp;" "&amp;B33&amp;" "&amp;C33&amp;" "&amp;D33&amp;" "&amp;E33&amp;" "&amp;F33</f>
        <v xml:space="preserve">이원익 인물 이원익 http://kadhlab103.com/wiki/index.php/이원익  </v>
      </c>
    </row>
    <row r="34" spans="1:9">
      <c r="A34" s="37" t="str">
        <f>객체뽑기!G3</f>
        <v>허목</v>
      </c>
      <c r="B34" s="37" t="str">
        <f>객체뽑기!D3</f>
        <v>인물</v>
      </c>
      <c r="C34" s="37" t="str">
        <f>객체뽑기!B3</f>
        <v>허목</v>
      </c>
      <c r="D34" s="37" t="str">
        <f>링크조합!C2</f>
        <v>http://kadhlab103.com/wiki/index.php/허목</v>
      </c>
      <c r="E34" s="19"/>
      <c r="F34" s="19"/>
      <c r="I34" s="2" t="str">
        <f t="shared" si="2"/>
        <v xml:space="preserve">허목 인물 허목 http://kadhlab103.com/wiki/index.php/허목  </v>
      </c>
    </row>
    <row r="35" spans="1:9">
      <c r="A35" s="37" t="str">
        <f>객체뽑기!G4</f>
        <v>허목_처_전주_이씨</v>
      </c>
      <c r="B35" s="37" t="str">
        <f>객체뽑기!D4</f>
        <v>인물</v>
      </c>
      <c r="C35" s="37" t="str">
        <f>객체뽑기!B4</f>
        <v>허목_처_전주_이씨</v>
      </c>
      <c r="D35" s="37" t="str">
        <f>링크조합!C3</f>
        <v>http://kadhlab103.com/wiki/index.php/허목_처_전주_이씨</v>
      </c>
      <c r="E35" s="19"/>
      <c r="F35" s="19"/>
      <c r="I35" s="2" t="str">
        <f t="shared" si="2"/>
        <v xml:space="preserve">허목_처_전주_이씨 인물 허목_처_전주_이씨 http://kadhlab103.com/wiki/index.php/허목_처_전주_이씨  </v>
      </c>
    </row>
    <row r="36" spans="1:9">
      <c r="A36" s="37" t="str">
        <f>객체뽑기!G5</f>
        <v>명성대비전유</v>
      </c>
      <c r="B36" s="37" t="str">
        <f>객체뽑기!D5</f>
        <v>전시자료</v>
      </c>
      <c r="C36" s="37" t="str">
        <f>객체뽑기!B5</f>
        <v>명성대비전유</v>
      </c>
      <c r="D36" s="37" t="str">
        <f>링크조합!C4</f>
        <v>http://kadhlab103.com/wiki/index.php/명성대비전유</v>
      </c>
      <c r="E36" s="19"/>
      <c r="F36" s="19"/>
      <c r="I36" s="2" t="str">
        <f t="shared" si="2"/>
        <v xml:space="preserve">명성대비전유 전시자료 명성대비전유 http://kadhlab103.com/wiki/index.php/명성대비전유  </v>
      </c>
    </row>
    <row r="37" spans="1:9">
      <c r="A37" s="37" t="str">
        <f>객체뽑기!G6</f>
        <v>윤선도</v>
      </c>
      <c r="B37" s="37" t="str">
        <f>객체뽑기!D6</f>
        <v>인물</v>
      </c>
      <c r="C37" s="37" t="str">
        <f>객체뽑기!B6</f>
        <v>윤선도</v>
      </c>
      <c r="D37" s="37" t="str">
        <f>링크조합!C5</f>
        <v>http://kadhlab103.com/wiki/index.php/윤선도</v>
      </c>
      <c r="E37" s="19"/>
      <c r="F37" s="19"/>
      <c r="I37" s="2" t="str">
        <f t="shared" si="2"/>
        <v xml:space="preserve">윤선도 인물 윤선도 http://kadhlab103.com/wiki/index.php/윤선도  </v>
      </c>
    </row>
    <row r="38" spans="1:9">
      <c r="A38" s="37" t="str">
        <f>객체뽑기!G7</f>
        <v>고산유고</v>
      </c>
      <c r="B38" s="37" t="str">
        <f>객체뽑기!D7</f>
        <v>전시자료</v>
      </c>
      <c r="C38" s="37" t="str">
        <f>객체뽑기!B7</f>
        <v>고산유고</v>
      </c>
      <c r="D38" s="37" t="str">
        <f>링크조합!C6</f>
        <v>http://kadhlab103.com/wiki/index.php/고산유고</v>
      </c>
      <c r="E38" s="19"/>
      <c r="F38" s="19"/>
      <c r="I38" s="2" t="str">
        <f t="shared" si="2"/>
        <v xml:space="preserve">고산유고 전시자료 고산유고 http://kadhlab103.com/wiki/index.php/고산유고  </v>
      </c>
    </row>
    <row r="39" spans="1:9">
      <c r="A39" s="37" t="str">
        <f>객체뽑기!G8</f>
        <v>예송논쟁</v>
      </c>
      <c r="B39" s="37" t="str">
        <f>객체뽑기!D8</f>
        <v>사건</v>
      </c>
      <c r="C39" s="37" t="str">
        <f>객체뽑기!B8</f>
        <v>예송논쟁</v>
      </c>
      <c r="D39" s="37" t="str">
        <f>링크조합!C7</f>
        <v>http://kadhlab103.com/wiki/index.php/예송논쟁</v>
      </c>
      <c r="E39" s="19"/>
      <c r="F39" s="19"/>
      <c r="I39" s="2" t="str">
        <f t="shared" si="2"/>
        <v xml:space="preserve">예송논쟁 사건 예송논쟁 http://kadhlab103.com/wiki/index.php/예송논쟁  </v>
      </c>
    </row>
    <row r="40" spans="1:9">
      <c r="A40" s="37" t="str">
        <f>객체뽑기!G9</f>
        <v>명성왕후</v>
      </c>
      <c r="B40" s="37" t="str">
        <f>객체뽑기!D9</f>
        <v>인물</v>
      </c>
      <c r="C40" s="37" t="str">
        <f>객체뽑기!B9</f>
        <v>명성왕후</v>
      </c>
      <c r="D40" s="37" t="str">
        <f>링크조합!C8</f>
        <v>http://kadhlab103.com/wiki/index.php/명성왕후</v>
      </c>
      <c r="E40" s="19"/>
      <c r="F40" s="19"/>
      <c r="I40" s="2" t="str">
        <f t="shared" si="2"/>
        <v xml:space="preserve">명성왕후 인물 명성왕후 http://kadhlab103.com/wiki/index.php/명성왕후  </v>
      </c>
    </row>
    <row r="41" spans="1:9">
      <c r="A41" s="37" t="str">
        <f>객체뽑기!G10</f>
        <v>송시열</v>
      </c>
      <c r="B41" s="37" t="str">
        <f>객체뽑기!D10</f>
        <v>인물</v>
      </c>
      <c r="C41" s="37" t="str">
        <f>객체뽑기!B10</f>
        <v>송시열</v>
      </c>
      <c r="D41" s="37" t="str">
        <f>링크조합!C9</f>
        <v>http://kadhlab103.com/wiki/index.php/송시열</v>
      </c>
      <c r="E41" s="19"/>
      <c r="F41" s="19"/>
      <c r="I41" s="2" t="str">
        <f t="shared" si="2"/>
        <v xml:space="preserve">송시열 인물 송시열 http://kadhlab103.com/wiki/index.php/송시열  </v>
      </c>
    </row>
    <row r="42" spans="1:9">
      <c r="A42" s="37" t="str">
        <f>객체뽑기!G11</f>
        <v>김우명</v>
      </c>
      <c r="B42" s="37" t="str">
        <f>객체뽑기!D11</f>
        <v>인물</v>
      </c>
      <c r="C42" s="37" t="str">
        <f>객체뽑기!B11</f>
        <v>김우명</v>
      </c>
      <c r="D42" s="37" t="str">
        <f>링크조합!C10</f>
        <v>http://kadhlab103.com/wiki/index.php/김우명</v>
      </c>
      <c r="E42" s="19"/>
      <c r="F42" s="19"/>
      <c r="I42" s="2" t="str">
        <f t="shared" si="2"/>
        <v xml:space="preserve">김우명 인물 김우명 http://kadhlab103.com/wiki/index.php/김우명  </v>
      </c>
    </row>
    <row r="43" spans="1:9">
      <c r="A43" s="37" t="str">
        <f>객체뽑기!G12</f>
        <v>이원익_초상1</v>
      </c>
      <c r="B43" s="37" t="str">
        <f>객체뽑기!D12</f>
        <v>표준영정</v>
      </c>
      <c r="C43" s="37" t="str">
        <f>객체뽑기!B12</f>
        <v>이원익_초상1</v>
      </c>
      <c r="D43" s="37" t="str">
        <f>링크조합!C11</f>
        <v>http://kadhlab103.com/wiki/index.php/이원익_초상1</v>
      </c>
      <c r="E43" s="19"/>
      <c r="F43" s="19"/>
      <c r="I43" s="2" t="str">
        <f t="shared" si="2"/>
        <v xml:space="preserve">이원익_초상1 표준영정 이원익_초상1 http://kadhlab103.com/wiki/index.php/이원익_초상1  </v>
      </c>
    </row>
    <row r="44" spans="1:9">
      <c r="A44" s="37" t="str">
        <f>객체뽑기!G13</f>
        <v>이원익_초상2</v>
      </c>
      <c r="B44" s="37" t="str">
        <f>객체뽑기!D13</f>
        <v>표준영정</v>
      </c>
      <c r="C44" s="37" t="str">
        <f>객체뽑기!B13</f>
        <v>이원익_초상2</v>
      </c>
      <c r="D44" s="37" t="str">
        <f>링크조합!C12</f>
        <v>http://kadhlab103.com/wiki/index.php/이원익_초상2</v>
      </c>
      <c r="E44" s="19"/>
      <c r="F44" s="19"/>
      <c r="I44" s="2" t="str">
        <f t="shared" si="2"/>
        <v xml:space="preserve">이원익_초상2 표준영정 이원익_초상2 http://kadhlab103.com/wiki/index.php/이원익_초상2  </v>
      </c>
    </row>
    <row r="45" spans="1:9">
      <c r="A45" s="37" t="str">
        <f>객체뽑기!G14</f>
        <v>허목_초상</v>
      </c>
      <c r="B45" s="37" t="str">
        <f>객체뽑기!D14</f>
        <v>표준영정</v>
      </c>
      <c r="C45" s="37" t="str">
        <f>객체뽑기!B14</f>
        <v>허목_초상</v>
      </c>
      <c r="D45" s="37" t="str">
        <f>링크조합!C13</f>
        <v>http://kadhlab103.com/wiki/index.php/허목_초상</v>
      </c>
      <c r="E45" s="19"/>
      <c r="F45" s="19"/>
      <c r="I45" s="2" t="str">
        <f t="shared" si="2"/>
        <v xml:space="preserve">허목_초상 표준영정 허목_초상 http://kadhlab103.com/wiki/index.php/허목_초상  </v>
      </c>
    </row>
    <row r="46" spans="1:9">
      <c r="A46" s="37" t="str">
        <f>객체뽑기!G15</f>
        <v>윤선도_표준영정</v>
      </c>
      <c r="B46" s="37" t="str">
        <f>객체뽑기!D15</f>
        <v>표준영정</v>
      </c>
      <c r="C46" s="37" t="str">
        <f>객체뽑기!B15</f>
        <v>윤선도_표준영정</v>
      </c>
      <c r="D46" s="37" t="str">
        <f>링크조합!C14</f>
        <v>http://kadhlab103.com/wiki/index.php/윤선도_표준영정</v>
      </c>
      <c r="E46" s="19"/>
      <c r="F46" s="19"/>
      <c r="I46" s="2" t="str">
        <f t="shared" si="2"/>
        <v xml:space="preserve">윤선도_표준영정 표준영정 윤선도_표준영정 http://kadhlab103.com/wiki/index.php/윤선도_표준영정  </v>
      </c>
    </row>
    <row r="47" spans="1:9">
      <c r="A47" s="37" t="str">
        <f>객체뽑기!G16</f>
        <v>송시열_초상(국립중앙박물관)</v>
      </c>
      <c r="B47" s="37" t="str">
        <f>객체뽑기!D16</f>
        <v>표준영정</v>
      </c>
      <c r="C47" s="37" t="str">
        <f>객체뽑기!B16</f>
        <v>송시열_초상(국립중앙박물관)</v>
      </c>
      <c r="D47" s="37" t="str">
        <f>링크조합!C15</f>
        <v>http://kadhlab103.com/wiki/index.php/송시열_초상(국립중앙박물관)</v>
      </c>
      <c r="E47" s="19"/>
      <c r="F47" s="19"/>
      <c r="I47" s="2" t="str">
        <f t="shared" si="2"/>
        <v xml:space="preserve">송시열_초상(국립중앙박물관) 표준영정 송시열_초상(국립중앙박물관) http://kadhlab103.com/wiki/index.php/송시열_초상(국립중앙박물관)  </v>
      </c>
    </row>
    <row r="48" spans="1:9">
      <c r="A48" s="37" t="str">
        <f>객체뽑기!G17</f>
        <v>송시열_초상(제천의병전시관)</v>
      </c>
      <c r="B48" s="37" t="str">
        <f>객체뽑기!D17</f>
        <v>표준영정</v>
      </c>
      <c r="C48" s="37" t="str">
        <f>객체뽑기!B17</f>
        <v>송시열_초상(제천의병전시관)</v>
      </c>
      <c r="D48" s="37" t="str">
        <f>링크조합!C16</f>
        <v>http://kadhlab103.com/wiki/index.php/송시열_초상(제천의병전시관)</v>
      </c>
      <c r="E48" s="19"/>
      <c r="F48" s="19"/>
      <c r="I48" s="2" t="str">
        <f t="shared" si="2"/>
        <v xml:space="preserve">송시열_초상(제천의병전시관) 표준영정 송시열_초상(제천의병전시관) http://kadhlab103.com/wiki/index.php/송시열_초상(제천의병전시관)  </v>
      </c>
    </row>
    <row r="49" spans="1:9">
      <c r="A49" s="37" t="str">
        <f>객체뽑기!G18</f>
        <v>국립중앙박물관</v>
      </c>
      <c r="B49" s="37" t="str">
        <f>객체뽑기!D18</f>
        <v>장소</v>
      </c>
      <c r="C49" s="37" t="str">
        <f>객체뽑기!B18</f>
        <v>국립중앙박물관</v>
      </c>
      <c r="D49" s="37" t="str">
        <f>링크조합!C17</f>
        <v>http://kadhlab103.com/wiki/index.php/국립중앙박물관</v>
      </c>
      <c r="E49" s="19"/>
      <c r="F49" s="19"/>
      <c r="I49" s="2" t="str">
        <f t="shared" si="2"/>
        <v xml:space="preserve">국립중앙박물관 장소 국립중앙박물관 http://kadhlab103.com/wiki/index.php/국립중앙박물관  </v>
      </c>
    </row>
    <row r="50" spans="1:9">
      <c r="A50" s="37" t="str">
        <f>객체뽑기!G19</f>
        <v>제천의병전시관</v>
      </c>
      <c r="B50" s="37" t="str">
        <f>객체뽑기!D19</f>
        <v>장소</v>
      </c>
      <c r="C50" s="37" t="str">
        <f>객체뽑기!B19</f>
        <v>제천의병전시관</v>
      </c>
      <c r="D50" s="37" t="str">
        <f>링크조합!C18</f>
        <v>http://kadhlab103.com/wiki/index.php/제천의병전시관</v>
      </c>
      <c r="E50" s="19"/>
      <c r="F50" s="19"/>
      <c r="I50" s="2" t="str">
        <f t="shared" si="2"/>
        <v xml:space="preserve">제천의병전시관 장소 제천의병전시관 http://kadhlab103.com/wiki/index.php/제천의병전시관  </v>
      </c>
    </row>
    <row r="51" spans="1:9">
      <c r="A51" s="37" t="str">
        <f>객체뽑기!G20</f>
        <v>고산유물전시관</v>
      </c>
      <c r="B51" s="37" t="str">
        <f>객체뽑기!D20</f>
        <v>장소</v>
      </c>
      <c r="C51" s="37" t="str">
        <f>객체뽑기!B20</f>
        <v>고산유물전시관</v>
      </c>
      <c r="D51" s="37" t="str">
        <f>링크조합!C19</f>
        <v>http://kadhlab103.com/wiki/index.php/고산유물전시관</v>
      </c>
      <c r="E51" s="19"/>
      <c r="F51" s="19"/>
      <c r="I51" s="2" t="str">
        <f t="shared" si="2"/>
        <v xml:space="preserve">고산유물전시관 장소 고산유물전시관 http://kadhlab103.com/wiki/index.php/고산유물전시관  </v>
      </c>
    </row>
    <row r="52" spans="1:9">
      <c r="A52" s="37" t="str">
        <f>객체뽑기!G21</f>
        <v>이의전</v>
      </c>
      <c r="B52" s="37" t="str">
        <f>객체뽑기!D21</f>
        <v>인물</v>
      </c>
      <c r="C52" s="37" t="str">
        <f>객체뽑기!B21</f>
        <v>이의전</v>
      </c>
      <c r="D52" s="37" t="str">
        <f>링크조합!C20</f>
        <v>http://kadhlab103.com/wiki/index.php/이의전</v>
      </c>
      <c r="E52" s="19"/>
      <c r="F52" s="19"/>
      <c r="I52" s="2" t="str">
        <f t="shared" si="2"/>
        <v xml:space="preserve">이의전 인물 이의전 http://kadhlab103.com/wiki/index.php/이의전  </v>
      </c>
    </row>
    <row r="53" spans="1:9">
      <c r="A53" s="37" t="str">
        <f>객체뽑기!G22</f>
        <v>윤휴</v>
      </c>
      <c r="B53" s="37" t="str">
        <f>객체뽑기!D22</f>
        <v>인물</v>
      </c>
      <c r="C53" s="37" t="str">
        <f>객체뽑기!B22</f>
        <v>윤휴</v>
      </c>
      <c r="D53" s="37" t="str">
        <f>링크조합!C21</f>
        <v>http://kadhlab103.com/wiki/index.php/윤휴</v>
      </c>
      <c r="E53" s="19"/>
      <c r="F53" s="19"/>
      <c r="I53" s="2" t="str">
        <f t="shared" si="2"/>
        <v xml:space="preserve">윤휴 인물 윤휴 http://kadhlab103.com/wiki/index.php/윤휴  </v>
      </c>
    </row>
    <row r="54" spans="1:9">
      <c r="A54" s="37" t="str">
        <f>객체뽑기!G23</f>
        <v>이원익_서녀</v>
      </c>
      <c r="B54" s="37" t="str">
        <f>객체뽑기!D23</f>
        <v>인물</v>
      </c>
      <c r="C54" s="37" t="str">
        <f>객체뽑기!B23</f>
        <v>이원익_서녀</v>
      </c>
      <c r="D54" s="37" t="str">
        <f>링크조합!C22</f>
        <v>http://kadhlab103.com/wiki/index.php/이원익_서녀</v>
      </c>
      <c r="E54" s="19"/>
      <c r="F54" s="19"/>
      <c r="I54" s="2" t="str">
        <f t="shared" si="2"/>
        <v xml:space="preserve">이원익_서녀 인물 이원익_서녀 http://kadhlab103.com/wiki/index.php/이원익_서녀  </v>
      </c>
    </row>
    <row r="55" spans="1:9">
      <c r="A55" s="37" t="str">
        <f>객체뽑기!G24</f>
        <v>윤효전</v>
      </c>
      <c r="B55" s="37" t="str">
        <f>객체뽑기!D24</f>
        <v>인물</v>
      </c>
      <c r="C55" s="37" t="str">
        <f>객체뽑기!B24</f>
        <v>윤효전</v>
      </c>
      <c r="D55" s="37" t="str">
        <f>링크조합!C23</f>
        <v>http://kadhlab103.com/wiki/index.php/윤효전</v>
      </c>
      <c r="E55" s="19"/>
      <c r="F55" s="19"/>
      <c r="I55" s="2" t="str">
        <f t="shared" si="2"/>
        <v xml:space="preserve">윤효전 인물 윤효전 http://kadhlab103.com/wiki/index.php/윤효전  </v>
      </c>
    </row>
    <row r="56" spans="1:9">
      <c r="A56" s="37" t="str">
        <f>객체뽑기!G25</f>
        <v>윤영</v>
      </c>
      <c r="B56" s="37" t="str">
        <f>객체뽑기!D25</f>
        <v>인물</v>
      </c>
      <c r="C56" s="37" t="str">
        <f>객체뽑기!B25</f>
        <v>윤영</v>
      </c>
      <c r="D56" s="37" t="str">
        <f>링크조합!C24</f>
        <v>http://kadhlab103.com/wiki/index.php/윤영</v>
      </c>
      <c r="E56" s="19"/>
      <c r="F56" s="19"/>
      <c r="I56" s="2" t="str">
        <f t="shared" si="2"/>
        <v xml:space="preserve">윤영 인물 윤영 http://kadhlab103.com/wiki/index.php/윤영  </v>
      </c>
    </row>
    <row r="57" spans="1:9">
      <c r="A57" s="37" t="str">
        <f>객체뽑기!G26</f>
        <v>이순신_서녀</v>
      </c>
      <c r="B57" s="37" t="str">
        <f>객체뽑기!D26</f>
        <v>인물</v>
      </c>
      <c r="C57" s="37" t="str">
        <f>객체뽑기!B26</f>
        <v>이순신_서녀</v>
      </c>
      <c r="D57" s="37" t="str">
        <f>링크조합!C25</f>
        <v>http://kadhlab103.com/wiki/index.php/이순신_서녀</v>
      </c>
      <c r="E57" s="19"/>
      <c r="F57" s="19"/>
      <c r="I57" s="2" t="str">
        <f t="shared" si="2"/>
        <v xml:space="preserve">이순신_서녀 인물 이순신_서녀 http://kadhlab103.com/wiki/index.php/이순신_서녀  </v>
      </c>
    </row>
    <row r="58" spans="1:9">
      <c r="A58" s="37" t="str">
        <f>객체뽑기!G27</f>
        <v>이순신</v>
      </c>
      <c r="B58" s="37" t="str">
        <f>객체뽑기!D27</f>
        <v>인물</v>
      </c>
      <c r="C58" s="37" t="str">
        <f>객체뽑기!B27</f>
        <v>이순신</v>
      </c>
      <c r="D58" s="37" t="str">
        <f>링크조합!C26</f>
        <v>http://kadhlab103.com/wiki/index.php/이순신</v>
      </c>
      <c r="E58" s="19"/>
      <c r="F58" s="19"/>
      <c r="I58" s="2" t="str">
        <f t="shared" si="2"/>
        <v xml:space="preserve">이순신 인물 이순신 http://kadhlab103.com/wiki/index.php/이순신  </v>
      </c>
    </row>
    <row r="59" spans="1:9">
      <c r="A59" s="37" t="str">
        <f>객체뽑기!G28</f>
        <v>홍수의_변</v>
      </c>
      <c r="B59" s="37" t="str">
        <f>객체뽑기!D28</f>
        <v>사건</v>
      </c>
      <c r="C59" s="37" t="str">
        <f>객체뽑기!B28</f>
        <v>홍수의_변</v>
      </c>
      <c r="D59" s="37" t="str">
        <f>링크조합!C27</f>
        <v>http://kadhlab103.com/wiki/index.php/홍수의_변</v>
      </c>
      <c r="E59" s="19"/>
      <c r="F59" s="19"/>
      <c r="I59" s="2" t="str">
        <f t="shared" si="2"/>
        <v xml:space="preserve">홍수의_변 사건 홍수의_변 http://kadhlab103.com/wiki/index.php/홍수의_변  </v>
      </c>
    </row>
    <row r="60" spans="1:9">
      <c r="A60" s="91"/>
      <c r="B60" s="92"/>
      <c r="C60" s="92"/>
      <c r="D60" s="92"/>
      <c r="E60" s="92"/>
      <c r="F60" s="93"/>
      <c r="I60" s="2"/>
    </row>
    <row r="61" spans="1:9">
      <c r="A61" s="91" t="str">
        <f>B6</f>
        <v>#Links</v>
      </c>
      <c r="B61" s="92"/>
      <c r="C61" s="92"/>
      <c r="D61" s="92"/>
      <c r="E61" s="92"/>
      <c r="F61" s="93"/>
      <c r="I61" s="2" t="str">
        <f>A61</f>
        <v>#Links</v>
      </c>
    </row>
    <row r="62" spans="1:9">
      <c r="A62" s="15" t="s">
        <v>36</v>
      </c>
      <c r="B62" s="15" t="s">
        <v>37</v>
      </c>
      <c r="C62" s="15" t="s">
        <v>70</v>
      </c>
      <c r="D62" s="15"/>
      <c r="E62" s="15"/>
      <c r="F62" s="15"/>
      <c r="I62" s="2"/>
    </row>
    <row r="63" spans="1:9">
      <c r="A63" s="19" t="str">
        <f>'관계정보 (2)'!O4</f>
        <v>이원익</v>
      </c>
      <c r="B63" s="19" t="str">
        <f>'관계정보 (2)'!P4</f>
        <v>이의전</v>
      </c>
      <c r="C63" s="19" t="str">
        <f>'관계정보 (2)'!Q4</f>
        <v> ekc:hasSon </v>
      </c>
      <c r="D63" s="19"/>
      <c r="E63" s="19"/>
      <c r="F63" s="19"/>
      <c r="I63" s="2" t="str">
        <f t="shared" ref="I63:I92" si="3">A63&amp;" "&amp;B63&amp;" "&amp;C63</f>
        <v>이원익 이의전  ekc:hasSon </v>
      </c>
    </row>
    <row r="64" spans="1:9">
      <c r="A64" s="37" t="str">
        <f>'관계정보 (2)'!O5</f>
        <v>허목_처_전주_이씨</v>
      </c>
      <c r="B64" s="37" t="str">
        <f>'관계정보 (2)'!P5</f>
        <v>이의전</v>
      </c>
      <c r="C64" s="37" t="str">
        <f>'관계정보 (2)'!Q5</f>
        <v> ekc:hasFather </v>
      </c>
      <c r="D64" s="19"/>
      <c r="E64" s="19"/>
      <c r="F64" s="19"/>
      <c r="I64" s="2" t="str">
        <f t="shared" si="3"/>
        <v>허목_처_전주_이씨 이의전  ekc:hasFather </v>
      </c>
    </row>
    <row r="65" spans="1:9">
      <c r="A65" s="37" t="str">
        <f>'관계정보 (2)'!O6</f>
        <v>허목</v>
      </c>
      <c r="B65" s="37" t="str">
        <f>'관계정보 (2)'!P6</f>
        <v>허목_처_전주_이씨</v>
      </c>
      <c r="C65" s="37" t="str">
        <f>'관계정보 (2)'!Q6</f>
        <v> ekc:hasWife </v>
      </c>
      <c r="D65" s="19"/>
      <c r="E65" s="19"/>
      <c r="F65" s="19"/>
      <c r="I65" s="2" t="str">
        <f t="shared" si="3"/>
        <v>허목 허목_처_전주_이씨  ekc:hasWife </v>
      </c>
    </row>
    <row r="66" spans="1:9">
      <c r="A66" s="37" t="str">
        <f>'관계정보 (2)'!O7</f>
        <v>이원익_서녀</v>
      </c>
      <c r="B66" s="37" t="str">
        <f>'관계정보 (2)'!P7</f>
        <v>이원익</v>
      </c>
      <c r="C66" s="37" t="str">
        <f>'관계정보 (2)'!Q7</f>
        <v> ekc:hasFather </v>
      </c>
      <c r="D66" s="19"/>
      <c r="E66" s="19"/>
      <c r="F66" s="19"/>
      <c r="I66" s="2" t="str">
        <f t="shared" si="3"/>
        <v>이원익_서녀 이원익  ekc:hasFather </v>
      </c>
    </row>
    <row r="67" spans="1:9">
      <c r="A67" s="37" t="str">
        <f>'관계정보 (2)'!O8</f>
        <v>윤효전</v>
      </c>
      <c r="B67" s="37" t="str">
        <f>'관계정보 (2)'!P8</f>
        <v>이원익_서녀</v>
      </c>
      <c r="C67" s="37" t="str">
        <f>'관계정보 (2)'!Q8</f>
        <v> ekc:hasWife </v>
      </c>
      <c r="D67" s="19"/>
      <c r="E67" s="19"/>
      <c r="F67" s="19"/>
      <c r="I67" s="2" t="str">
        <f t="shared" si="3"/>
        <v>윤효전 이원익_서녀  ekc:hasWife </v>
      </c>
    </row>
    <row r="68" spans="1:9">
      <c r="A68" s="37" t="str">
        <f>'관계정보 (2)'!O9</f>
        <v>윤효전</v>
      </c>
      <c r="B68" s="37" t="str">
        <f>'관계정보 (2)'!P9</f>
        <v>윤영</v>
      </c>
      <c r="C68" s="37" t="str">
        <f>'관계정보 (2)'!Q9</f>
        <v> ekc:hasSon </v>
      </c>
      <c r="D68" s="19"/>
      <c r="E68" s="19"/>
      <c r="F68" s="19"/>
      <c r="I68" s="2" t="str">
        <f t="shared" si="3"/>
        <v>윤효전 윤영  ekc:hasSon </v>
      </c>
    </row>
    <row r="69" spans="1:9">
      <c r="A69" s="37" t="str">
        <f>'관계정보 (2)'!O10</f>
        <v>윤효전</v>
      </c>
      <c r="B69" s="37" t="str">
        <f>'관계정보 (2)'!P10</f>
        <v>윤휴</v>
      </c>
      <c r="C69" s="37" t="str">
        <f>'관계정보 (2)'!Q10</f>
        <v> ekc:hasSon </v>
      </c>
      <c r="D69" s="19"/>
      <c r="E69" s="19"/>
      <c r="F69" s="19"/>
      <c r="I69" s="2" t="str">
        <f t="shared" si="3"/>
        <v>윤효전 윤휴  ekc:hasSon </v>
      </c>
    </row>
    <row r="70" spans="1:9">
      <c r="A70" s="37" t="str">
        <f>'관계정보 (2)'!O11</f>
        <v>윤영</v>
      </c>
      <c r="B70" s="37" t="str">
        <f>'관계정보 (2)'!P11</f>
        <v>이순신_서녀</v>
      </c>
      <c r="C70" s="37" t="str">
        <f>'관계정보 (2)'!Q11</f>
        <v> ekc:hasWife </v>
      </c>
      <c r="D70" s="19"/>
      <c r="E70" s="19"/>
      <c r="F70" s="19"/>
      <c r="I70" s="2" t="str">
        <f t="shared" si="3"/>
        <v>윤영 이순신_서녀  ekc:hasWife </v>
      </c>
    </row>
    <row r="71" spans="1:9">
      <c r="A71" s="37" t="str">
        <f>'관계정보 (2)'!O12</f>
        <v>이순신_서녀</v>
      </c>
      <c r="B71" s="37" t="str">
        <f>'관계정보 (2)'!P12</f>
        <v>이순신</v>
      </c>
      <c r="C71" s="37" t="str">
        <f>'관계정보 (2)'!Q12</f>
        <v> ekc:hasFather </v>
      </c>
      <c r="D71" s="19"/>
      <c r="E71" s="19"/>
      <c r="F71" s="19"/>
      <c r="I71" s="2" t="str">
        <f t="shared" si="3"/>
        <v>이순신_서녀 이순신  ekc:hasFather </v>
      </c>
    </row>
    <row r="72" spans="1:9">
      <c r="A72" s="37" t="str">
        <f>'관계정보 (2)'!O13</f>
        <v>고산유고</v>
      </c>
      <c r="B72" s="37" t="str">
        <f>'관계정보 (2)'!P13</f>
        <v>윤선도</v>
      </c>
      <c r="C72" s="37" t="str">
        <f>'관계정보 (2)'!Q13</f>
        <v> dcterms:creator </v>
      </c>
      <c r="D72" s="19"/>
      <c r="E72" s="19"/>
      <c r="F72" s="19"/>
      <c r="I72" s="2" t="str">
        <f t="shared" si="3"/>
        <v>고산유고 윤선도  dcterms:creator </v>
      </c>
    </row>
    <row r="73" spans="1:9">
      <c r="A73" s="37" t="str">
        <f>'관계정보 (2)'!O14</f>
        <v>예송논쟁</v>
      </c>
      <c r="B73" s="37" t="str">
        <f>'관계정보 (2)'!P14</f>
        <v>허목</v>
      </c>
      <c r="C73" s="37" t="str">
        <f>'관계정보 (2)'!Q14</f>
        <v> edm:isRelatedTo </v>
      </c>
      <c r="D73" s="19"/>
      <c r="E73" s="19"/>
      <c r="F73" s="19"/>
      <c r="I73" s="2" t="str">
        <f t="shared" si="3"/>
        <v>예송논쟁 허목  edm:isRelatedTo </v>
      </c>
    </row>
    <row r="74" spans="1:9">
      <c r="A74" s="37" t="str">
        <f>'관계정보 (2)'!O15</f>
        <v>예송논쟁</v>
      </c>
      <c r="B74" s="37" t="str">
        <f>'관계정보 (2)'!P15</f>
        <v>윤휴</v>
      </c>
      <c r="C74" s="37" t="str">
        <f>'관계정보 (2)'!Q15</f>
        <v> edm:isRelatedTo </v>
      </c>
      <c r="D74" s="19"/>
      <c r="E74" s="19"/>
      <c r="F74" s="19"/>
      <c r="I74" s="2" t="str">
        <f t="shared" si="3"/>
        <v>예송논쟁 윤휴  edm:isRelatedTo </v>
      </c>
    </row>
    <row r="75" spans="1:9">
      <c r="A75" s="37" t="str">
        <f>'관계정보 (2)'!O16</f>
        <v>예송논쟁</v>
      </c>
      <c r="B75" s="37" t="str">
        <f>'관계정보 (2)'!P16</f>
        <v>윤선도</v>
      </c>
      <c r="C75" s="37" t="str">
        <f>'관계정보 (2)'!Q16</f>
        <v> edm:isRelatedTo </v>
      </c>
      <c r="D75" s="19"/>
      <c r="E75" s="19"/>
      <c r="F75" s="19"/>
      <c r="I75" s="2" t="str">
        <f t="shared" si="3"/>
        <v>예송논쟁 윤선도  edm:isRelatedTo </v>
      </c>
    </row>
    <row r="76" spans="1:9">
      <c r="A76" s="37" t="str">
        <f>'관계정보 (2)'!O17</f>
        <v>예송논쟁</v>
      </c>
      <c r="B76" s="37" t="str">
        <f>'관계정보 (2)'!P17</f>
        <v>송시열</v>
      </c>
      <c r="C76" s="37" t="str">
        <f>'관계정보 (2)'!Q17</f>
        <v> edm:isRelatedTo </v>
      </c>
      <c r="D76" s="19"/>
      <c r="E76" s="19"/>
      <c r="F76" s="19"/>
      <c r="I76" s="2" t="str">
        <f t="shared" si="3"/>
        <v>예송논쟁 송시열  edm:isRelatedTo </v>
      </c>
    </row>
    <row r="77" spans="1:9">
      <c r="A77" s="37" t="str">
        <f>'관계정보 (2)'!O18</f>
        <v>홍수의_변</v>
      </c>
      <c r="B77" s="37" t="str">
        <f>'관계정보 (2)'!P18</f>
        <v>허목</v>
      </c>
      <c r="C77" s="37" t="str">
        <f>'관계정보 (2)'!Q18</f>
        <v> edm:isRelatedTo </v>
      </c>
      <c r="D77" s="19"/>
      <c r="E77" s="19"/>
      <c r="F77" s="19"/>
      <c r="I77" s="2" t="str">
        <f t="shared" si="3"/>
        <v>홍수의_변 허목  edm:isRelatedTo </v>
      </c>
    </row>
    <row r="78" spans="1:9">
      <c r="A78" s="37" t="str">
        <f>'관계정보 (2)'!O19</f>
        <v>홍수의_변</v>
      </c>
      <c r="B78" s="37" t="str">
        <f>'관계정보 (2)'!P19</f>
        <v>송시열</v>
      </c>
      <c r="C78" s="37" t="str">
        <f>'관계정보 (2)'!Q19</f>
        <v> edm:isRelatedTo </v>
      </c>
      <c r="D78" s="19"/>
      <c r="E78" s="19"/>
      <c r="F78" s="19"/>
      <c r="I78" s="2" t="str">
        <f t="shared" si="3"/>
        <v>홍수의_변 송시열  edm:isRelatedTo </v>
      </c>
    </row>
    <row r="79" spans="1:9">
      <c r="A79" s="37" t="str">
        <f>'관계정보 (2)'!O20</f>
        <v>홍수의_변</v>
      </c>
      <c r="B79" s="37" t="str">
        <f>'관계정보 (2)'!P20</f>
        <v>명성왕후</v>
      </c>
      <c r="C79" s="37" t="str">
        <f>'관계정보 (2)'!Q20</f>
        <v> edm:isRelatedTo </v>
      </c>
      <c r="D79" s="19"/>
      <c r="E79" s="19"/>
      <c r="F79" s="19"/>
      <c r="I79" s="2" t="str">
        <f t="shared" si="3"/>
        <v>홍수의_변 명성왕후  edm:isRelatedTo </v>
      </c>
    </row>
    <row r="80" spans="1:9">
      <c r="A80" s="37" t="str">
        <f>'관계정보 (2)'!O21</f>
        <v>홍수의_변</v>
      </c>
      <c r="B80" s="37" t="str">
        <f>'관계정보 (2)'!P21</f>
        <v>윤휴</v>
      </c>
      <c r="C80" s="37" t="str">
        <f>'관계정보 (2)'!Q21</f>
        <v> edm:isRelatedTo </v>
      </c>
      <c r="D80" s="19"/>
      <c r="E80" s="19"/>
      <c r="F80" s="19"/>
      <c r="I80" s="2" t="str">
        <f t="shared" si="3"/>
        <v>홍수의_변 윤휴  edm:isRelatedTo </v>
      </c>
    </row>
    <row r="81" spans="1:9">
      <c r="A81" s="37" t="str">
        <f>'관계정보 (2)'!O22</f>
        <v>홍수의_변</v>
      </c>
      <c r="B81" s="37" t="str">
        <f>'관계정보 (2)'!P22</f>
        <v>김우명</v>
      </c>
      <c r="C81" s="37" t="str">
        <f>'관계정보 (2)'!Q22</f>
        <v> edm:isRelatedTo </v>
      </c>
      <c r="D81" s="19"/>
      <c r="E81" s="19"/>
      <c r="F81" s="19"/>
      <c r="I81" s="2" t="str">
        <f t="shared" si="3"/>
        <v>홍수의_변 김우명  edm:isRelatedTo </v>
      </c>
    </row>
    <row r="82" spans="1:9">
      <c r="A82" s="37" t="str">
        <f>'관계정보 (2)'!O23</f>
        <v>명성왕후</v>
      </c>
      <c r="B82" s="37" t="str">
        <f>'관계정보 (2)'!P23</f>
        <v>김우명</v>
      </c>
      <c r="C82" s="37" t="str">
        <f>'관계정보 (2)'!Q23</f>
        <v> ekc:hasFather </v>
      </c>
      <c r="D82" s="19"/>
      <c r="E82" s="19"/>
      <c r="F82" s="19"/>
      <c r="I82" s="2" t="str">
        <f t="shared" si="3"/>
        <v>명성왕후 김우명  ekc:hasFather </v>
      </c>
    </row>
    <row r="83" spans="1:9">
      <c r="A83" s="37" t="str">
        <f>'관계정보 (2)'!O24</f>
        <v>이원익_초상1</v>
      </c>
      <c r="B83" s="37" t="str">
        <f>'관계정보 (2)'!P24</f>
        <v>이원익</v>
      </c>
      <c r="C83" s="37" t="str">
        <f>'관계정보 (2)'!Q24</f>
        <v> ekc:depicts </v>
      </c>
      <c r="D83" s="19"/>
      <c r="E83" s="19"/>
      <c r="F83" s="19"/>
      <c r="I83" s="2" t="str">
        <f t="shared" si="3"/>
        <v>이원익_초상1 이원익  ekc:depicts </v>
      </c>
    </row>
    <row r="84" spans="1:9">
      <c r="A84" s="37" t="str">
        <f>'관계정보 (2)'!O25</f>
        <v>이원익_초상2</v>
      </c>
      <c r="B84" s="37" t="str">
        <f>'관계정보 (2)'!P25</f>
        <v>이원익</v>
      </c>
      <c r="C84" s="37" t="str">
        <f>'관계정보 (2)'!Q25</f>
        <v> ekc:depicts </v>
      </c>
      <c r="D84" s="19"/>
      <c r="E84" s="19"/>
      <c r="F84" s="19"/>
      <c r="I84" s="2" t="str">
        <f t="shared" si="3"/>
        <v>이원익_초상2 이원익  ekc:depicts </v>
      </c>
    </row>
    <row r="85" spans="1:9">
      <c r="A85" s="37" t="str">
        <f>'관계정보 (2)'!O26</f>
        <v>허목_초상</v>
      </c>
      <c r="B85" s="37" t="str">
        <f>'관계정보 (2)'!P26</f>
        <v>허목</v>
      </c>
      <c r="C85" s="37" t="str">
        <f>'관계정보 (2)'!Q26</f>
        <v> ekc:depicts </v>
      </c>
      <c r="D85" s="19"/>
      <c r="E85" s="19"/>
      <c r="F85" s="19"/>
      <c r="I85" s="2" t="str">
        <f t="shared" si="3"/>
        <v>허목_초상 허목  ekc:depicts </v>
      </c>
    </row>
    <row r="86" spans="1:9">
      <c r="A86" s="37" t="str">
        <f>'관계정보 (2)'!O27</f>
        <v>허목_초상</v>
      </c>
      <c r="B86" s="37" t="str">
        <f>'관계정보 (2)'!P27</f>
        <v>국립중앙박물관</v>
      </c>
      <c r="C86" s="37" t="str">
        <f>'관계정보 (2)'!Q27</f>
        <v> edm:currentLocation </v>
      </c>
      <c r="D86" s="19"/>
      <c r="E86" s="19"/>
      <c r="F86" s="19"/>
      <c r="I86" s="2" t="str">
        <f t="shared" si="3"/>
        <v>허목_초상 국립중앙박물관  edm:currentLocation </v>
      </c>
    </row>
    <row r="87" spans="1:9">
      <c r="A87" s="37" t="str">
        <f>'관계정보 (2)'!O28</f>
        <v>윤선도_표준영정</v>
      </c>
      <c r="B87" s="37" t="str">
        <f>'관계정보 (2)'!P28</f>
        <v>윤선도</v>
      </c>
      <c r="C87" s="37" t="str">
        <f>'관계정보 (2)'!Q28</f>
        <v> ekc:depicts </v>
      </c>
      <c r="D87" s="19"/>
      <c r="E87" s="19"/>
      <c r="F87" s="19"/>
      <c r="I87" s="2" t="str">
        <f t="shared" si="3"/>
        <v>윤선도_표준영정 윤선도  ekc:depicts </v>
      </c>
    </row>
    <row r="88" spans="1:9">
      <c r="A88" s="37" t="str">
        <f>'관계정보 (2)'!O29</f>
        <v>윤선도_표준영정</v>
      </c>
      <c r="B88" s="37" t="str">
        <f>'관계정보 (2)'!P29</f>
        <v>고산유물전시관</v>
      </c>
      <c r="C88" s="37" t="str">
        <f>'관계정보 (2)'!Q29</f>
        <v> edm:currentLocation </v>
      </c>
      <c r="D88" s="19"/>
      <c r="E88" s="19"/>
      <c r="F88" s="19"/>
      <c r="I88" s="2" t="str">
        <f t="shared" si="3"/>
        <v>윤선도_표준영정 고산유물전시관  edm:currentLocation </v>
      </c>
    </row>
    <row r="89" spans="1:9">
      <c r="A89" s="37" t="str">
        <f>'관계정보 (2)'!O30</f>
        <v>송시열_초상(국립중앙박물관)</v>
      </c>
      <c r="B89" s="37" t="str">
        <f>'관계정보 (2)'!P30</f>
        <v>송시열</v>
      </c>
      <c r="C89" s="37" t="str">
        <f>'관계정보 (2)'!Q30</f>
        <v> ekc:depicts </v>
      </c>
      <c r="D89" s="19"/>
      <c r="E89" s="19"/>
      <c r="F89" s="19"/>
      <c r="I89" s="2" t="str">
        <f t="shared" si="3"/>
        <v>송시열_초상(국립중앙박물관) 송시열  ekc:depicts </v>
      </c>
    </row>
    <row r="90" spans="1:9">
      <c r="A90" s="37" t="str">
        <f>'관계정보 (2)'!O31</f>
        <v>송시열_초상(제천의병전시관)</v>
      </c>
      <c r="B90" s="37" t="str">
        <f>'관계정보 (2)'!P31</f>
        <v>송시열</v>
      </c>
      <c r="C90" s="37" t="str">
        <f>'관계정보 (2)'!Q31</f>
        <v> ekc:depicts </v>
      </c>
      <c r="D90" s="19"/>
      <c r="E90" s="19"/>
      <c r="F90" s="19"/>
      <c r="I90" s="2" t="str">
        <f t="shared" si="3"/>
        <v>송시열_초상(제천의병전시관) 송시열  ekc:depicts </v>
      </c>
    </row>
    <row r="91" spans="1:9">
      <c r="A91" s="37" t="str">
        <f>'관계정보 (2)'!O32</f>
        <v>송시열_초상(국립중앙박물관)</v>
      </c>
      <c r="B91" s="37" t="str">
        <f>'관계정보 (2)'!P32</f>
        <v>국립중앙박물관</v>
      </c>
      <c r="C91" s="37" t="str">
        <f>'관계정보 (2)'!Q32</f>
        <v> edm:currentLocation </v>
      </c>
      <c r="D91" s="19"/>
      <c r="E91" s="19"/>
      <c r="F91" s="19"/>
      <c r="I91" s="2" t="str">
        <f t="shared" si="3"/>
        <v>송시열_초상(국립중앙박물관) 국립중앙박물관  edm:currentLocation </v>
      </c>
    </row>
    <row r="92" spans="1:9">
      <c r="A92" s="37" t="str">
        <f>'관계정보 (2)'!O33</f>
        <v>송시열_초상(제천의병전시관)</v>
      </c>
      <c r="B92" s="37" t="str">
        <f>'관계정보 (2)'!P33</f>
        <v>제천의병전시관</v>
      </c>
      <c r="C92" s="37" t="str">
        <f>'관계정보 (2)'!Q33</f>
        <v> edm:currentLocation </v>
      </c>
      <c r="D92" s="19"/>
      <c r="E92" s="19"/>
      <c r="F92" s="19"/>
      <c r="I92" s="2" t="str">
        <f t="shared" si="3"/>
        <v>송시열_초상(제천의병전시관) 제천의병전시관  edm:currentLocation </v>
      </c>
    </row>
    <row r="93" spans="1:9">
      <c r="A93" s="37" t="str">
        <f>'관계정보 (2)'!O34</f>
        <v>명성대비전유</v>
      </c>
      <c r="B93" s="37" t="str">
        <f>'관계정보 (2)'!P34</f>
        <v>명성왕후</v>
      </c>
      <c r="C93" s="37" t="str">
        <f>'관계정보 (2)'!Q34</f>
        <v> dcterms:creator </v>
      </c>
      <c r="D93" s="37"/>
      <c r="E93" s="37"/>
      <c r="F93" s="37"/>
      <c r="I93" s="2" t="str">
        <f t="shared" ref="I93" si="4">A93&amp;" "&amp;B93&amp;" "&amp;C93</f>
        <v>명성대비전유 명성왕후  dcterms:creator </v>
      </c>
    </row>
    <row r="94" spans="1:9">
      <c r="A94" s="91"/>
      <c r="B94" s="92"/>
      <c r="C94" s="92"/>
      <c r="D94" s="92"/>
      <c r="E94" s="92"/>
      <c r="F94" s="93"/>
      <c r="I94" s="2"/>
    </row>
    <row r="95" spans="1:9">
      <c r="A95" s="15" t="str">
        <f>B7</f>
        <v>#End</v>
      </c>
      <c r="B95" s="91"/>
      <c r="C95" s="92"/>
      <c r="D95" s="92"/>
      <c r="E95" s="92"/>
      <c r="F95" s="93"/>
      <c r="I95" s="2" t="str">
        <f>A95</f>
        <v>#End</v>
      </c>
    </row>
  </sheetData>
  <mergeCells count="10">
    <mergeCell ref="A12:F12"/>
    <mergeCell ref="A60:F60"/>
    <mergeCell ref="A94:F94"/>
    <mergeCell ref="B95:F95"/>
    <mergeCell ref="A61:F61"/>
    <mergeCell ref="A31:F31"/>
    <mergeCell ref="A21:F21"/>
    <mergeCell ref="A13:F13"/>
    <mergeCell ref="A30:F30"/>
    <mergeCell ref="A20:F2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13</vt:i4>
      </vt:variant>
    </vt:vector>
  </HeadingPairs>
  <TitlesOfParts>
    <vt:vector size="13" baseType="lpstr">
      <vt:lpstr>범례 페이지</vt:lpstr>
      <vt:lpstr>네트워크 테이블 복사</vt:lpstr>
      <vt:lpstr>네트워크 그래프 분석</vt:lpstr>
      <vt:lpstr>객체뽑기</vt:lpstr>
      <vt:lpstr>관계정보 (2)</vt:lpstr>
      <vt:lpstr>시간정보</vt:lpstr>
      <vt:lpstr>공간정보</vt:lpstr>
      <vt:lpstr>관계어 한글팀</vt:lpstr>
      <vt:lpstr>네트워크 그래프 만들기</vt:lpstr>
      <vt:lpstr>전체 관계어 최신버젼</vt:lpstr>
      <vt:lpstr>링크조합</vt:lpstr>
      <vt:lpstr>참고문헌(입력)</vt:lpstr>
      <vt:lpstr>참고문헌 결과값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revision/>
  <dcterms:created xsi:type="dcterms:W3CDTF">2017-04-03T17:22:50Z</dcterms:created>
  <dcterms:modified xsi:type="dcterms:W3CDTF">2017-11-23T15:12:38Z</dcterms:modified>
  <cp:category/>
  <cp:contentStatus/>
</cp:coreProperties>
</file>